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176" windowWidth="15480" windowHeight="8460" firstSheet="16" activeTab="19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Támogatás 2.4" sheetId="9" r:id="rId9"/>
    <sheet name="Kiadások3" sheetId="10" r:id="rId10"/>
    <sheet name="önkormányzat kiadásai 3.1. " sheetId="11" r:id="rId11"/>
    <sheet name="önk.köt.fel.3.1)a" sheetId="12" r:id="rId12"/>
    <sheet name="Önk.önként váll.fel.3.1.)b" sheetId="13" r:id="rId13"/>
    <sheet name="Polg.Hivatal kiadásai 3.2" sheetId="14" r:id="rId14"/>
    <sheet name="Polg.Hivatal köt.fel.3.2)a" sheetId="15" r:id="rId15"/>
    <sheet name="Könyvtár és Műv.H. kiadásai 3.3" sheetId="16" r:id="rId16"/>
    <sheet name="Könyvt.Műv.Ház köt.fel.3.3)a" sheetId="17" r:id="rId17"/>
    <sheet name="Működési kiadások4" sheetId="18" r:id="rId18"/>
    <sheet name="Felhalmozás 5.mell." sheetId="19" r:id="rId19"/>
    <sheet name="6. m.Többéves kih." sheetId="20" r:id="rId20"/>
    <sheet name="Mérleg7 " sheetId="21" r:id="rId21"/>
    <sheet name="Előirányzat felh.8" sheetId="22" r:id="rId22"/>
    <sheet name="Közvetett tám.-k 9. " sheetId="23" r:id="rId23"/>
    <sheet name="mérleg 3 éves 10.m." sheetId="24" r:id="rId24"/>
    <sheet name="Tartalék 11." sheetId="25" r:id="rId25"/>
    <sheet name="Eu-s pály. 12." sheetId="26" r:id="rId26"/>
    <sheet name="13. mell." sheetId="27" r:id="rId27"/>
    <sheet name="14.sz.mell." sheetId="28" r:id="rId28"/>
  </sheets>
  <definedNames>
    <definedName name="_xlnm.Print_Titles" localSheetId="8">'Támogatás 2.4'!$1:$3</definedName>
    <definedName name="_xlnm.Print_Area" localSheetId="7">'Bev.Könyvt.Műv.h.köt.fel.2.3)a'!$A$1:$J$12</definedName>
    <definedName name="_xlnm.Print_Area" localSheetId="2">'Bev.Önkorm.köt.fel.2.1)a '!$A$1:$J$26</definedName>
    <definedName name="_xlnm.Print_Area" localSheetId="5">'Bev.Polg.Hiv.Köt.fel.2.2)a'!$A$1:$J$10</definedName>
    <definedName name="_xlnm.Print_Area" localSheetId="0">'bevétel 2.m. '!$A$1:$I$44</definedName>
    <definedName name="_xlnm.Print_Area" localSheetId="4">'Bevétel Polg.Hivatal 2.2 '!$A$1:$J$10</definedName>
    <definedName name="_xlnm.Print_Area" localSheetId="9">'Kiadások3'!$A$1:$J$29</definedName>
    <definedName name="_xlnm.Print_Area" localSheetId="23">'mérleg 3 éves 10.m.'!$A$1:$I$34</definedName>
    <definedName name="_xlnm.Print_Area" localSheetId="11">'önk.köt.fel.3.1)a'!$A$1:$L$44</definedName>
    <definedName name="_xlnm.Print_Area" localSheetId="12">'Önk.önként váll.fel.3.1.)b'!$A$1:$L$8</definedName>
    <definedName name="_xlnm.Print_Area" localSheetId="10">'önkormányzat kiadásai 3.1. '!$A$1:$L$46</definedName>
    <definedName name="_xlnm.Print_Area" localSheetId="13">'Polg.Hivatal kiadásai 3.2'!$A$1:$L$12</definedName>
    <definedName name="_xlnm.Print_Area" localSheetId="14">'Polg.Hivatal köt.fel.3.2)a'!$A$1:$L$12</definedName>
    <definedName name="_xlnm.Print_Area" localSheetId="8">'Támogatás 2.4'!$A$1:$H$20</definedName>
  </definedNames>
  <calcPr fullCalcOnLoad="1"/>
</workbook>
</file>

<file path=xl/sharedStrings.xml><?xml version="1.0" encoding="utf-8"?>
<sst xmlns="http://schemas.openxmlformats.org/spreadsheetml/2006/main" count="1343" uniqueCount="605">
  <si>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</si>
  <si>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</si>
  <si>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</si>
  <si>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</si>
  <si>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</si>
  <si>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</si>
  <si>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</si>
  <si>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>Eszközök hasznosítása utáni kedvezmény, menteség</t>
  </si>
  <si>
    <t>Egyéb kedvezmény</t>
  </si>
  <si>
    <t>Egyéb kölcsön elengedése</t>
  </si>
  <si>
    <t>Kommunális adó kedvezmény:</t>
  </si>
  <si>
    <t xml:space="preserve"> 15.1.</t>
  </si>
  <si>
    <t xml:space="preserve"> 15.2.</t>
  </si>
  <si>
    <t>*</t>
  </si>
  <si>
    <t>A helyi adókból biztosított kedvezményeket, mentességeket, adónemenként kell feltüntetni.</t>
  </si>
  <si>
    <t>( kedvezmények)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</si>
  <si>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</si>
  <si>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</si>
  <si>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</si>
  <si>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</si>
  <si>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</si>
  <si>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</si>
  <si>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</si>
  <si>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</si>
  <si>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</si>
  <si>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</si>
  <si>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</si>
  <si>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</si>
  <si>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</si>
  <si>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</si>
  <si>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</si>
  <si>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előirányzat</t>
  </si>
  <si>
    <t>21.</t>
  </si>
  <si>
    <t>13.</t>
  </si>
  <si>
    <t>mutató</t>
  </si>
  <si>
    <t>teljesítés</t>
  </si>
  <si>
    <t>várható</t>
  </si>
  <si>
    <t>Kiadások</t>
  </si>
  <si>
    <t>eredeti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</si>
  <si>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</si>
  <si>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</si>
  <si>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</si>
  <si>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</si>
  <si>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</si>
  <si>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</si>
  <si>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</si>
  <si>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</si>
  <si>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</si>
  <si>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</si>
  <si>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</si>
  <si>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>tényleges</t>
  </si>
  <si>
    <t>hozzájárulás</t>
  </si>
  <si>
    <t>összege Ft</t>
  </si>
  <si>
    <t>Támogatási jogcím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</si>
  <si>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</si>
  <si>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</si>
  <si>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</si>
  <si>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</si>
  <si>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</si>
  <si>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 xml:space="preserve">Kiadások összesen: 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</si>
  <si>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</si>
  <si>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</si>
  <si>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</si>
  <si>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</si>
  <si>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</si>
  <si>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</si>
  <si>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</si>
  <si>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</si>
  <si>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</si>
  <si>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</si>
  <si>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</si>
  <si>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</si>
  <si>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</si>
  <si>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</si>
  <si>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</si>
  <si>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</si>
  <si>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</si>
  <si>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</si>
  <si>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</si>
  <si>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</si>
  <si>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</si>
  <si>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</si>
  <si>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</si>
  <si>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</si>
  <si>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3.1.</t>
  </si>
  <si>
    <t>3.2.</t>
  </si>
  <si>
    <t>K I A D Á S O K</t>
  </si>
  <si>
    <t>Sor-szám</t>
  </si>
  <si>
    <t>Kiadási jogcímek</t>
  </si>
  <si>
    <t>1.1.</t>
  </si>
  <si>
    <t>2.1.</t>
  </si>
  <si>
    <t>2.2.</t>
  </si>
  <si>
    <t>2.3.</t>
  </si>
  <si>
    <t>2.4.</t>
  </si>
  <si>
    <t xml:space="preserve"> Ezer forintban !</t>
  </si>
  <si>
    <t>Kötelezettség jogcíme</t>
  </si>
  <si>
    <t>Köt. váll.
 éve</t>
  </si>
  <si>
    <t>Kiadás vonzata évenként</t>
  </si>
  <si>
    <t>Működési célú hiteltörlesztés (tőke+kamat)</t>
  </si>
  <si>
    <t>Felhalmozási célú hiteltörlesztés (tőke+kamat)</t>
  </si>
  <si>
    <t>Beruházás feladatonként</t>
  </si>
  <si>
    <t>14.</t>
  </si>
  <si>
    <t>16.</t>
  </si>
  <si>
    <t>17.</t>
  </si>
  <si>
    <t>15.</t>
  </si>
  <si>
    <t>Egyéb</t>
  </si>
  <si>
    <t>18.</t>
  </si>
  <si>
    <t>19.</t>
  </si>
  <si>
    <t>20.</t>
  </si>
  <si>
    <t>22.</t>
  </si>
  <si>
    <t>23.</t>
  </si>
  <si>
    <t>24.</t>
  </si>
  <si>
    <t xml:space="preserve"> Címek                                                </t>
  </si>
  <si>
    <t>Egyek Nagyközség Önkormányzat Felhalmozási kiadásai feladatonként</t>
  </si>
  <si>
    <t>2011.</t>
  </si>
  <si>
    <t>adatok Ft-ban</t>
  </si>
  <si>
    <t>KIMUTATÁS</t>
  </si>
  <si>
    <t>évre tervezett tartalékokról</t>
  </si>
  <si>
    <t>Általános tartalék összesen</t>
  </si>
  <si>
    <t>Tartalék összesen:</t>
  </si>
  <si>
    <t>adatok ezer Ft-ban</t>
  </si>
  <si>
    <t xml:space="preserve">Bevételi </t>
  </si>
  <si>
    <t>Kiadás</t>
  </si>
  <si>
    <t>Önerő</t>
  </si>
  <si>
    <t>Tárkányi Béla Könyvtár és Művelődési Ház összesen:</t>
  </si>
  <si>
    <t>2012.</t>
  </si>
  <si>
    <t>2014.</t>
  </si>
  <si>
    <t xml:space="preserve"> 15.3.</t>
  </si>
  <si>
    <t>Egyeki Szöghatár Nonprofit Kft.</t>
  </si>
  <si>
    <t>25.</t>
  </si>
  <si>
    <t>26.</t>
  </si>
  <si>
    <t>27.</t>
  </si>
  <si>
    <t>1. Önkormányzat</t>
  </si>
  <si>
    <t>Ezer forintban !</t>
  </si>
  <si>
    <t>Évek</t>
  </si>
  <si>
    <t>Összesen
(7=3+4+5+6)</t>
  </si>
  <si>
    <t>ÖSSZES KÖTELEZETTSÉG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</si>
  <si>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</si>
  <si>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</si>
  <si>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</si>
  <si>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</si>
  <si>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</si>
  <si>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</si>
  <si>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</si>
  <si>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</si>
  <si>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</si>
  <si>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Fejlesztési cél leírása</t>
  </si>
  <si>
    <t>2. Polgármesteri Hivatal</t>
  </si>
  <si>
    <t>Tiszacsege Központi Orvosi Ügyelet</t>
  </si>
  <si>
    <t>Önkormányzati Tűzoltóság</t>
  </si>
  <si>
    <t xml:space="preserve">Ssz. </t>
  </si>
  <si>
    <t>Egyek Nagyközség Önkormányzat adósságot keletkeztető ügyletekből és kezességvállalásokból fennálló kötelezettségei</t>
  </si>
  <si>
    <t>Egyek Nagyközség Önkormányzat saját bevételeinek részletezése az adósságot keletkeztető ügyletből származó tárgyévi fizetési kötelezettség megállapításához</t>
  </si>
  <si>
    <t>Adósságot keletkeztető ügyletek várható együttes összege:</t>
  </si>
  <si>
    <t>Hitel megnevezése</t>
  </si>
  <si>
    <t>Fejlesztés várható kiadása 2016. év</t>
  </si>
  <si>
    <t>2016. évi előirányzat</t>
  </si>
  <si>
    <t xml:space="preserve">I. Helyi Önkormányzatok általános működési támogatása összesen: </t>
  </si>
  <si>
    <t>I. 1.a) Önkormányzati Hivatal működésének támogatása</t>
  </si>
  <si>
    <t>I.1 b. Települési üzemeltetés támogatása</t>
  </si>
  <si>
    <t xml:space="preserve"> - Zöldterület-gazdálkodással kapcsolatos feladatok ell.tám.</t>
  </si>
  <si>
    <t xml:space="preserve">                   - Közvilágítás fenntartásának támogatása</t>
  </si>
  <si>
    <t xml:space="preserve">                   - Köztemető fenntartásával kapcsolatos feladatok támogatása</t>
  </si>
  <si>
    <t xml:space="preserve">                   - Közutak fenntartásának támogatása</t>
  </si>
  <si>
    <t>I.1.d.) Egyéb kötelező önkormányzati feladatok támogatása</t>
  </si>
  <si>
    <t>III.2. Hozzájárulás pénzbeli szociális ellátásokhoz</t>
  </si>
  <si>
    <t>III.3.e). Falugondnoki vagy tanyagondnoki szolgáltatás</t>
  </si>
  <si>
    <t>Önkormányzati támogatás összesen:</t>
  </si>
  <si>
    <t>Rövid lejáratú önkormányzati folyószámla hitel</t>
  </si>
  <si>
    <t>Könyvvizsgálati díj</t>
  </si>
  <si>
    <t>Közszolgálati szoftvercsomag átalánydíj</t>
  </si>
  <si>
    <t>IV.1.d) Települési önkormányzatok támogatása nyilvános könyvtári ellátásokhoz és közművelődési feladatokhoz</t>
  </si>
  <si>
    <t xml:space="preserve">Debrecen-Nyíregyházi Egyházmegye </t>
  </si>
  <si>
    <t xml:space="preserve"> </t>
  </si>
  <si>
    <t>2. Tárkányi Béla Könytár és Művelődési ház</t>
  </si>
  <si>
    <t>4.3.</t>
  </si>
  <si>
    <t xml:space="preserve">KÖLTSÉGVETÉSI BEVÉTELEK ÖSSZESEN: </t>
  </si>
  <si>
    <t>2017. évi előirányzat</t>
  </si>
  <si>
    <t>Fejlesztés várható kiadása 2017. év</t>
  </si>
  <si>
    <t>2014.évi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</si>
  <si>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</si>
  <si>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</si>
  <si>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</si>
  <si>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</si>
  <si>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</si>
  <si>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</si>
  <si>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</si>
  <si>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</si>
  <si>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</si>
  <si>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</si>
  <si>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</si>
  <si>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</si>
  <si>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</si>
  <si>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</si>
  <si>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</si>
  <si>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</si>
  <si>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</si>
  <si>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</si>
  <si>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</si>
  <si>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</si>
  <si>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</si>
  <si>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</si>
  <si>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</si>
  <si>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</si>
  <si>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</si>
  <si>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</si>
  <si>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</si>
  <si>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</si>
  <si>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</si>
  <si>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</si>
  <si>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</si>
  <si>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053020 Szennyeződésmentesítési tevékenység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</si>
  <si>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</si>
  <si>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</si>
  <si>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</si>
  <si>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</si>
  <si>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</si>
  <si>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</si>
  <si>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</si>
  <si>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</si>
  <si>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</si>
  <si>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</si>
  <si>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</si>
  <si>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</si>
  <si>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</si>
  <si>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</si>
  <si>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</si>
  <si>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</si>
  <si>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</si>
  <si>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12 hó</t>
  </si>
  <si>
    <t>3.mell. 17. Lakott külterületekkel kapcsolatos feladatok támogatása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</si>
  <si>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</si>
  <si>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</si>
  <si>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</si>
  <si>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</si>
  <si>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</si>
  <si>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</si>
  <si>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</si>
  <si>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</si>
  <si>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</si>
  <si>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</si>
  <si>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</si>
  <si>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</si>
  <si>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</si>
  <si>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</si>
  <si>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</si>
  <si>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</si>
  <si>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</si>
  <si>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</si>
  <si>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</si>
  <si>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</si>
  <si>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</si>
  <si>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</si>
  <si>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</si>
  <si>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</si>
  <si>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</si>
  <si>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</si>
  <si>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</si>
  <si>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</si>
  <si>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102021 Idősek, demens betegek tartós bentlakásos ellátása</t>
  </si>
  <si>
    <t>104012 Gyermekek átmenti ellátása</t>
  </si>
  <si>
    <t>102030 Idősek, demens betegek nappali ellátása</t>
  </si>
  <si>
    <t>106020 Lakásfenntartással, lakhatással összefügg.ell-k</t>
  </si>
  <si>
    <t>107060 Egyéb szociális pénzbeni ellátások, tám-k</t>
  </si>
  <si>
    <t>104042 Gyermekjóléti szolgáltatások</t>
  </si>
  <si>
    <t>107051 Szociális étkeztetés</t>
  </si>
  <si>
    <t>107052 Házi segítsgényújtás</t>
  </si>
  <si>
    <t>011130 Önk.-k és önk-i hav-k jogalkotói és ált.ig.tev.</t>
  </si>
  <si>
    <t>K2. Munkaadókat terhelő járulékok és szociális hozzájárulási adó</t>
  </si>
  <si>
    <t>K5. Egyéb működési célú kiadások (tartalék nélkül)</t>
  </si>
  <si>
    <t>K512. Tartalék</t>
  </si>
  <si>
    <t>16.1.</t>
  </si>
  <si>
    <t>16.2.</t>
  </si>
  <si>
    <t>Talajterhelési díj kedvezmény</t>
  </si>
  <si>
    <t>Általános működési tartalék</t>
  </si>
  <si>
    <t>K5. Egyéb működési célú kiadások</t>
  </si>
  <si>
    <t>ebből: tartalék (működési)</t>
  </si>
  <si>
    <t>Térfigyelő rendszer támogatás megelőlegező hitel</t>
  </si>
  <si>
    <t>2013.</t>
  </si>
  <si>
    <t>Kardiológiai szakrendeléshez eszközbérlet</t>
  </si>
  <si>
    <t>Sebészeti szakrendeléshez eszközbérlet</t>
  </si>
  <si>
    <t>Szemészeti szakrendeléshez eszközbérlet</t>
  </si>
  <si>
    <t>Általános jogi tanácsadás</t>
  </si>
  <si>
    <t>Egyek Nagyközség díszkivilágításának szerelési költsége</t>
  </si>
  <si>
    <t>2.5.</t>
  </si>
  <si>
    <t>2.6.</t>
  </si>
  <si>
    <t>2.7.</t>
  </si>
  <si>
    <t>2.8.</t>
  </si>
  <si>
    <t>3.3.</t>
  </si>
  <si>
    <t>3.4.</t>
  </si>
  <si>
    <t>3.5.</t>
  </si>
  <si>
    <t>4.1.</t>
  </si>
  <si>
    <t>4.2.</t>
  </si>
  <si>
    <t>4.4.</t>
  </si>
  <si>
    <t>4.5.</t>
  </si>
  <si>
    <t>4.6.</t>
  </si>
  <si>
    <t>4.8.</t>
  </si>
  <si>
    <t>4.9.</t>
  </si>
  <si>
    <t>4.10.</t>
  </si>
  <si>
    <t>4.11.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</si>
  <si>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</si>
  <si>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</si>
  <si>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</si>
  <si>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</si>
  <si>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4.12.</t>
  </si>
  <si>
    <t>K1. Személyi  juttatás</t>
  </si>
  <si>
    <t>K11. Foglalkoztatottak személyi juttatásai</t>
  </si>
  <si>
    <t>K12. Külső személyi juttatások</t>
  </si>
  <si>
    <t xml:space="preserve">K9. Finanszírozási kiadások </t>
  </si>
  <si>
    <t xml:space="preserve">   ebből: közfoglalkoztatás</t>
  </si>
  <si>
    <t>Egyeki Sportbarátok Sport Egyesülete</t>
  </si>
  <si>
    <t>Polgárőrség</t>
  </si>
  <si>
    <t>Temetési kölcsön</t>
  </si>
  <si>
    <t>Kormányzati funkció</t>
  </si>
  <si>
    <t>044320</t>
  </si>
  <si>
    <t>045120</t>
  </si>
  <si>
    <t>066020</t>
  </si>
  <si>
    <t>011130</t>
  </si>
  <si>
    <t>900060</t>
  </si>
  <si>
    <t>4.13.</t>
  </si>
  <si>
    <t>Világító testek bérleti díja</t>
  </si>
  <si>
    <t>2006.</t>
  </si>
  <si>
    <t>4.14.</t>
  </si>
  <si>
    <t>4.15.</t>
  </si>
  <si>
    <t>Népességnyilvántartó rendszer</t>
  </si>
  <si>
    <t>4.16.</t>
  </si>
  <si>
    <t>Polgármesteri Hivatal internet szolgáltatás</t>
  </si>
  <si>
    <t>4.17.</t>
  </si>
  <si>
    <t>Tűz és munkavédelmi szolgáltatás</t>
  </si>
  <si>
    <t>4.18.</t>
  </si>
  <si>
    <t>Tűzjelző rendszer karbantartási szolgáltatás</t>
  </si>
  <si>
    <t>4.19.</t>
  </si>
  <si>
    <t>Adó és számviteli tanácsadás tagdíj</t>
  </si>
  <si>
    <t>4.20.</t>
  </si>
  <si>
    <t>Önkormányzati fizetési meghagyások elektronikus rendszer éves díj</t>
  </si>
  <si>
    <t>4.21.</t>
  </si>
  <si>
    <t>4.22.</t>
  </si>
  <si>
    <t>4.23.</t>
  </si>
  <si>
    <t>Egészségházban kártevőírtás szolgáltatás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</si>
  <si>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</si>
  <si>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</si>
  <si>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</si>
  <si>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B115. Működési célú központosított előirányzatok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</si>
  <si>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</si>
  <si>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</si>
  <si>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</si>
  <si>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</si>
  <si>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B351. Értékesítési és forgalmi adók</t>
  </si>
  <si>
    <t>B354. Gépjármű adók</t>
  </si>
  <si>
    <t>B36. Egyéb közhatalmi bevételek</t>
  </si>
  <si>
    <t>B.4.Működési bevételek</t>
  </si>
  <si>
    <t>B.811. Hitel, kölcsön felvétel államháztartáson kívülről</t>
  </si>
  <si>
    <t>K1. Személyi juttatás</t>
  </si>
  <si>
    <t>K4. Ellátottak pénzbeli juttatása</t>
  </si>
  <si>
    <t>K6. Beruházás</t>
  </si>
  <si>
    <t>K7. Felújítás</t>
  </si>
  <si>
    <t>K512. Tartalékok (működési)</t>
  </si>
  <si>
    <t>K512. Tartalékok (felhalmozási)</t>
  </si>
  <si>
    <t xml:space="preserve"> KIADÁSOK ÖSSZESEN: </t>
  </si>
  <si>
    <t xml:space="preserve">K5. Egyéb működési célú kiadások </t>
  </si>
  <si>
    <t>B116. Helyi önkormányzatok kiegészítő támogatása</t>
  </si>
  <si>
    <t>B16. Egyéb működési célú támogatások bevételei államháztartáson belülről</t>
  </si>
  <si>
    <t>B8111. Hosszú lejáratú hitelek, kölcsön felvétele</t>
  </si>
  <si>
    <t>Adósságot keletkeztető ügyletből származó tárgyévi összes fizetési kötelezettség (tőke+kamat)</t>
  </si>
  <si>
    <t>B8113. Rövid lejáratú hitelek, kölcsönök felvétele</t>
  </si>
  <si>
    <t>B8192. Rövid lejáratú kölcsönök bevételei</t>
  </si>
  <si>
    <t>044320 Építőipar támogatása</t>
  </si>
  <si>
    <t>084031 Civil szervezetek működési támogatása</t>
  </si>
  <si>
    <t>107060 Egyéb szociális pénzbeni és term-i ellátás</t>
  </si>
  <si>
    <t>V.I.1.kiegészítés I.1. jogcímekhez kapcsolódó kiegészítés</t>
  </si>
  <si>
    <t>I.2. Nem közművel összegyűjtött háztartási szennyvíz ártalmatlanítása</t>
  </si>
  <si>
    <t xml:space="preserve">K512. Tartalék </t>
  </si>
  <si>
    <t>045160 Közutak, hidak, alagutak fenntartása</t>
  </si>
  <si>
    <t>104060 A gyermekek, fiatalok és családok életmin.jav.</t>
  </si>
  <si>
    <t xml:space="preserve">Gépjárműadóból biztosított kedvezmény, mentesség 1991.évi LXXXII.tv. 5. § </t>
  </si>
  <si>
    <t xml:space="preserve">Helyiségek hasznosítása utáni kedvezmény, menteség terembéreleti díj határozata alapján/ </t>
  </si>
  <si>
    <t xml:space="preserve">Egyek Nagyközség Önkormányzat Képviselő Testületének 499/2013(XII.19.) sz. határozata alapján/ </t>
  </si>
  <si>
    <t xml:space="preserve">   ebből: választott tisztségviselők juttatásai</t>
  </si>
  <si>
    <t xml:space="preserve">Környezetvédelmi pályázat </t>
  </si>
  <si>
    <t>K915. Finanszírozási kiadások</t>
  </si>
  <si>
    <t>K9. Finanszírozási kiadások felhalmozási</t>
  </si>
  <si>
    <t>2015.évi</t>
  </si>
  <si>
    <t>Fejlesztési célú hiteltörlesztés</t>
  </si>
  <si>
    <t>041237</t>
  </si>
  <si>
    <t>013350</t>
  </si>
  <si>
    <t>28.</t>
  </si>
  <si>
    <t>29.</t>
  </si>
  <si>
    <t>30.</t>
  </si>
  <si>
    <t>31.</t>
  </si>
  <si>
    <t>32.</t>
  </si>
  <si>
    <t>33.</t>
  </si>
  <si>
    <t>34.</t>
  </si>
  <si>
    <t>35.</t>
  </si>
  <si>
    <t>B.8192. Rövid lejáratú kölcsönök bevételei</t>
  </si>
  <si>
    <t>2018. évi előirányzat</t>
  </si>
  <si>
    <t>-</t>
  </si>
  <si>
    <t>ÉAOP-4.1.2/A-12-2013-0068 azonosítószámú védőnői szolgálat külső-belső felújítása támogatás megelőlegező hitel</t>
  </si>
  <si>
    <t>Alacsony vételárú ingatlanok megvásárlása fejlesztési célú hitel</t>
  </si>
  <si>
    <t>Műfüves labdarugópálya pályázati tervdokumentáció elkészítésének finanszírozása feljesztési célú hitel</t>
  </si>
  <si>
    <t>Zúzott kő vásárlás fejlesztési célú hitel</t>
  </si>
  <si>
    <t>4.7.</t>
  </si>
  <si>
    <t>Egyek Nagyközség Önkormányzata ingatlanainak vagyonbiztosítási díja</t>
  </si>
  <si>
    <t>EPER- elektronikus pénzügyi rendszer díja</t>
  </si>
  <si>
    <t>Hulladékszállítás, edénybérleti díj</t>
  </si>
  <si>
    <t>Közületi hulladékszállítási díj Polgármesteri Hivatalban esetén</t>
  </si>
  <si>
    <t>2016.</t>
  </si>
  <si>
    <t>2017.</t>
  </si>
  <si>
    <t>2018.</t>
  </si>
  <si>
    <t>Betonelem előregyártó csarnok pályázathoz kapcsolódó építési, kivitelezési terv elkészítése, valamint a pályázathoz kapcsolódó árazott költségvetés, építési engedélyezési tervdokumentáció elkészítésének finanszírozása fejlesztési célú hitel</t>
  </si>
  <si>
    <t>Fejlesztés várható kiadása 2018. év</t>
  </si>
  <si>
    <t>Fejlesztés várható kiadása 2019. év</t>
  </si>
  <si>
    <t>Fejlesztés várható kiadása 2020. év</t>
  </si>
  <si>
    <t>Fejlesztés várható kiadása 2021. év</t>
  </si>
  <si>
    <t>Fejlesztés várható kiadása 2022. év</t>
  </si>
  <si>
    <t>Fejlesztés várható kiadása 2023. év</t>
  </si>
  <si>
    <t>Fejlesztés várható kiadása 2024. év</t>
  </si>
  <si>
    <t>Fejlesztés várható kiadása 2025. év</t>
  </si>
  <si>
    <t>Egyéb központi támogatás</t>
  </si>
  <si>
    <t>Helyi adó- és adójellegű bevételek</t>
  </si>
  <si>
    <t>Pótlékok, bírságok egyéb közhatalmi bevételek</t>
  </si>
  <si>
    <t>Egyek Nagyközség Önkormányzatának 2015. évi tervezett kiadásai  önként vállalt feladatonként</t>
  </si>
  <si>
    <t>B113. Települési önkormányzatok szociális feladatainak támogatása</t>
  </si>
  <si>
    <t>B814. Államháztartáson belüli megelőlegezések</t>
  </si>
  <si>
    <t>2015. évi várható tény Önkormányzat</t>
  </si>
  <si>
    <t xml:space="preserve">2016. Előirányzat 
Önkormányzat </t>
  </si>
  <si>
    <t xml:space="preserve">2015. Várható tény 
Polgármesteri Hivatal </t>
  </si>
  <si>
    <t xml:space="preserve">2016. Előirányzat 
Polgármesteri Hivatal </t>
  </si>
  <si>
    <t>2015. Várható tény
Tárkányi Béla Könyvt.és Műv.H.</t>
  </si>
  <si>
    <t>2016. Előirányzat 
Tárkányi Béla Könyvt. És Műv.H.</t>
  </si>
  <si>
    <t>2015. Várható tény 
Összesen:</t>
  </si>
  <si>
    <t>2016. Előirányzat 
Összesen:</t>
  </si>
  <si>
    <t>2016. terv</t>
  </si>
  <si>
    <t>Önkormányzat 2016. évi tervezett bevételei</t>
  </si>
  <si>
    <t>Egyek Nagyközség Önkormányzatának 2016. évi tervezett bevételei kötelezően ellátandó feladatonként</t>
  </si>
  <si>
    <t>Egyek Nagyközség Önkormányzatának 2016. évi tervezett bevételei önként vállalt feladatonként</t>
  </si>
  <si>
    <t>Polgármesteri Hivatal 2016. évi tervezett bevételei</t>
  </si>
  <si>
    <t>Polgármesteri Hivatal 2016. évi tervezett bevételei kötelezően ellátandó feladatonként</t>
  </si>
  <si>
    <t>Tárkányi Béla Könyvtár és Művelődési Ház 2016. évi bevételei</t>
  </si>
  <si>
    <t>2016. Év</t>
  </si>
  <si>
    <t>Egyek Nagyközség Önkormányzat és költségvetési szervei 2016. évi  kiadásai kiemelt előirányzatonként</t>
  </si>
  <si>
    <t>2015. Várható tény 
Önkormányzat</t>
  </si>
  <si>
    <t>Egyek Nagyközség Önkormányzatának 2016. évi tervezett kiadásai  feladatonként</t>
  </si>
  <si>
    <t>Egyek Nagyközség Önkormányzatának 2016. évi tervezett kiadásai  kötelező feladatonként</t>
  </si>
  <si>
    <t>Polgármesteri Hivatal 2016. évi tervezett kiadásai feladatonként</t>
  </si>
  <si>
    <t>Polgármesteri Hivatal 2016. évi tervezett kiadásai kötelező feladatonként</t>
  </si>
  <si>
    <t>Tárkányi Béla Könyvtár és Művelődési Ház 2016. évi tervezett kiadásai feladatonként</t>
  </si>
  <si>
    <t>Tárkányi Béla Könyvtár és Művelődési Ház 2016. évi tervezett kiadásai kötelező feladatonként</t>
  </si>
  <si>
    <t>Egyek Nagyközség Önkormányzat és költségvetési szervei 2016. évi működési  kiadásai kiemelt előirányzatonként</t>
  </si>
  <si>
    <t xml:space="preserve">2016. Évi előirányzat </t>
  </si>
  <si>
    <t>Az Önkormányzat 2016. évi Pénzügyi mérlege</t>
  </si>
  <si>
    <t>2014. évi tény</t>
  </si>
  <si>
    <t>2015. évi várható teljesítés</t>
  </si>
  <si>
    <t>Egyek Nagyközség Önkormányzat 2016. évi előirányzat-felhasználási ütemterve</t>
  </si>
  <si>
    <t xml:space="preserve">Az önkormányzat által 2016. évben nyújtott közvetett támogatások </t>
  </si>
  <si>
    <t xml:space="preserve">                                              Egyek Nagyközség Önkormányzat működési és felhalmozási célú bevételeinek és kiadásainak 2014. év tényleges, 2015. várható és 2016. eredeti előirányzata mérleg rendszerben</t>
  </si>
  <si>
    <t>2016.évi</t>
  </si>
  <si>
    <t>a 2016.</t>
  </si>
  <si>
    <t>2016. évben az Európai Unió költségvetéséből származó támogatással megvalósuló projektek</t>
  </si>
  <si>
    <t>Egyek Nagyközség Önkormányzat 2016. évi adósságot keletkeztető fejlesztési céljai</t>
  </si>
  <si>
    <t>2019.</t>
  </si>
  <si>
    <t>Fejlesztés várható kiadása 2026. év</t>
  </si>
  <si>
    <t>2019. évi előirányzat</t>
  </si>
  <si>
    <t>" Egyek bel és külterületi csapadékelvezető rendszer rekonstrukciója" fejlesztési célú hitel</t>
  </si>
  <si>
    <t>Egyek horgászturizmushoz kapcsolódó pihenőpark és sétaút kialakítása önerő fedezete fejlesztési célú hitel</t>
  </si>
  <si>
    <t>Gyepmesteri telep építése Egyeken önerő finanszírozása fejlesztési célú hitel</t>
  </si>
  <si>
    <t>Önkormányzati tulajdonú ingatlan fűtéskorszerűsítése és Egészség Centrummá történő átalakítása fejlesztési célú hitel</t>
  </si>
  <si>
    <t>Sportcentrum kialakítása (Egyek, Fő u. 2.)</t>
  </si>
  <si>
    <t>Földterület vásárlás</t>
  </si>
  <si>
    <t>Műfüves pálya építés (fejlesztési célú pénzeszközátadás)</t>
  </si>
  <si>
    <t>Fűtéskorszerűsítés (Önk-i épületben, garázs helyiség)</t>
  </si>
  <si>
    <t>2016. évi várható felhalmozási hitelfizetési kötelezettség (kamatok nélkül) összege:</t>
  </si>
  <si>
    <t>2016. évi várható adósságot keletkeztető ügyletek egyttes összege:</t>
  </si>
  <si>
    <t>2016. előtti kifizetés</t>
  </si>
  <si>
    <t>Egyek horgászturizmushoz kapcsolódó pihenőpark és sétaút kialakítása likvid hitel</t>
  </si>
  <si>
    <t>2015.</t>
  </si>
  <si>
    <t>2.9.</t>
  </si>
  <si>
    <t>Gyepmesteri telep építése Egyeken támogatás megelőlegező hitel</t>
  </si>
  <si>
    <t>2.10.</t>
  </si>
  <si>
    <t>Gyepmesteri telep építése Egyeken önerő finanszírozása likvid hitel</t>
  </si>
  <si>
    <t>2.11.</t>
  </si>
  <si>
    <t>"Egyek bel-és külterületi csapadékelvezető rendszer rekonstrukciója" fejlesztési célú hitel</t>
  </si>
  <si>
    <t>2.12.</t>
  </si>
  <si>
    <t>2.13.</t>
  </si>
  <si>
    <t>Önkormányzati tulajdonú ingatlanok fűtés korszerűsítése fejlesztési célú hitel</t>
  </si>
  <si>
    <t>4069 Egyek, Fő u 2. szám alatti ingatlanon Sportcentrum kialakítása</t>
  </si>
  <si>
    <t>4069 Egyek, Fő u 2 szám alatti ingatlanon Sportcentrum kialakítása,  műszaki ellenőri feladatok ellátása</t>
  </si>
  <si>
    <t>Egyek külterületi ingatlanon található ipari terület pályázati műszaki tanulmányterv összeállítása</t>
  </si>
  <si>
    <t>"Válykos tó" jó karba helyezési munkálatai kivitelezés</t>
  </si>
  <si>
    <t>"Válykos tó" jó karba helyezés kiviteli terv készítés</t>
  </si>
  <si>
    <t>3.6.</t>
  </si>
  <si>
    <t>Tárkányi Béla Könyvtár foglalkoztató terem kialakítása</t>
  </si>
  <si>
    <t>Képzési díj (építő és anyagmozgató gépkezelő)</t>
  </si>
  <si>
    <t>Gyepmesteri telep állategészségügyi ellátás</t>
  </si>
  <si>
    <t>Távfelügyeleti szolgáltatás</t>
  </si>
  <si>
    <t>Egyek Nagyközség területén térfigyelő rendszer rendszer felügyeleti díj</t>
  </si>
  <si>
    <t>4.24.</t>
  </si>
  <si>
    <t>Ügyvédi munkadíj, Hunyadi 61.</t>
  </si>
  <si>
    <t>4.25.</t>
  </si>
  <si>
    <t>Ügyvédi munkadíj temetési kölcsönszerződés elkészítése</t>
  </si>
  <si>
    <t>4.26.</t>
  </si>
  <si>
    <t>Gyepmesteri telep kártevőírtás szolgáltatás</t>
  </si>
  <si>
    <t>4.27.</t>
  </si>
  <si>
    <t>Egészségház tűzvédelmi szabályzat elkészítése</t>
  </si>
  <si>
    <t>4.28.</t>
  </si>
  <si>
    <t>Távfelügyeleti szolgáltatás tűzjelző rendszerre</t>
  </si>
  <si>
    <t>B.14. Működési célú visszatérítendő támogatások, kölcsönök visszatérülése államháztartáson belülről</t>
  </si>
  <si>
    <t>Fajlagos összeg</t>
  </si>
  <si>
    <t>III.5.c A rászoruló gyermekek intézményen kívüli szünidei étkeztetésének támogatása</t>
  </si>
  <si>
    <t>082091 Kűzművelődési, közösség és társadalmi részvétel fej.</t>
  </si>
  <si>
    <t>042180 Állat- egészségügyi ellátás</t>
  </si>
  <si>
    <t>011130 Önk-k és önkormányzati hivatalok jogalkotási és ált. ig. tevékenysége</t>
  </si>
  <si>
    <t>2015. Várható tény Polgármesteri Hivatal</t>
  </si>
  <si>
    <t xml:space="preserve">2016. Előirányzat Polgármesteri Hivatal </t>
  </si>
  <si>
    <t>2015. Várható tény Tárkányi Béla Könyvtár és Művelődési Ház</t>
  </si>
  <si>
    <t>2016. Előirányzat Tárkányi Béla Könyvtár és Művelődési Ház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</si>
  <si>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</si>
  <si>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</si>
  <si>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>Viziközmű vagyon felújítás</t>
  </si>
  <si>
    <t>Idősek otthona felújítás műszaki ellenőr</t>
  </si>
  <si>
    <t>Széchenyi program keretében vásárolt lakások felújítása</t>
  </si>
  <si>
    <t>082091</t>
  </si>
  <si>
    <t>Foglalkoztató terem felújítása (Könyvtár)</t>
  </si>
  <si>
    <t>.</t>
  </si>
  <si>
    <t>Polgármesteri Hivatal informatikai eszközök beszerzése</t>
  </si>
  <si>
    <t>Polgármesteri Hivatal egyéb tárgyi eszköz beszerzés</t>
  </si>
  <si>
    <t>Polgármesteri Hivatal informatikai eszközök beszerzése (Adócsop.)</t>
  </si>
  <si>
    <t>Önkormányzat informatikai eszköz beszerzése</t>
  </si>
  <si>
    <t>Önkormányzat egyéb tárgyi eszköz beszerzése</t>
  </si>
  <si>
    <t>Közfoglalkoztatási mintaprogram 2016. évi önerő</t>
  </si>
  <si>
    <t>2016. évi közfoglalkoztatási önkormányzati önerő</t>
  </si>
  <si>
    <t>Vályogos tó kotrás, terv készítés</t>
  </si>
  <si>
    <t>042180</t>
  </si>
  <si>
    <t>Gyepmesteri telep, pénztárgép beszerzés</t>
  </si>
  <si>
    <t>Gyepmesteri telep, egyéb tárgyi eszköz beszerzés</t>
  </si>
  <si>
    <t>Sportcentrum kialakítása (eszköz, kivitelezés, műszaki ellenőr)</t>
  </si>
  <si>
    <t>Ipari terület pályázati műszaki tanulmányterv készítése</t>
  </si>
  <si>
    <t>Csapadékvíz pályázati terv, engedélyeztetés</t>
  </si>
  <si>
    <t xml:space="preserve">Csapadékvíz pályázat </t>
  </si>
  <si>
    <t>Fejlesztési célú pénzeszközátadás (műfüves pálya)</t>
  </si>
  <si>
    <t>Kamera rendszer kiépítés (gyepmesteri-telep, betonelemgyártó csarnok, horgásztó)</t>
  </si>
  <si>
    <t>Önkormányzati Tűzoltóság garázs fűtéskorszerűsítés</t>
  </si>
  <si>
    <t>Bölcsőde építés</t>
  </si>
  <si>
    <t>Inkubátor csarnokok kialakítása</t>
  </si>
  <si>
    <t>Béke u terv engedélyeztetés</t>
  </si>
  <si>
    <t>064010</t>
  </si>
  <si>
    <t>Karácsonyi díszkivilágító testek beszerzése</t>
  </si>
  <si>
    <t>Üzemcsarnok bútrozat beszerzés</t>
  </si>
  <si>
    <t>082042</t>
  </si>
  <si>
    <t>Könyvtár hangfal beszerzés</t>
  </si>
  <si>
    <t>106010</t>
  </si>
  <si>
    <t>Önkormányzati ingatlan egyéb tárgyi eszköz beszerzés (bútor)</t>
  </si>
  <si>
    <t>Többéves kihatással járó döntésekből származó kötelezettségek célok szerint évenkénti bontásban</t>
  </si>
  <si>
    <t>B74. Fehalmozási célú visszatérítendő támogatások, kölcsönök visszatérülése államháztartáson kívülről</t>
  </si>
  <si>
    <t>B75. Egyéb felhalmozási célú átvett pénzeszközök</t>
  </si>
  <si>
    <t>052020 Szennyvíz gyűjtése, tisztítása és elhelyezése</t>
  </si>
  <si>
    <t>052020</t>
  </si>
  <si>
    <t>Egyek település szennyvízelvezetési - és tisztítási projektje</t>
  </si>
  <si>
    <t>Egyek település szennyvízelvezetési - és tisztítási projketje</t>
  </si>
  <si>
    <t xml:space="preserve">Időskorúak járadékában részesülők/Egyek Nagyközség Önkormányzat Képviselő Testületének 28/2013.(IX.26.) sz. rendelet 3. § b. pontja </t>
  </si>
  <si>
    <t xml:space="preserve"> 70 éven felüliek/ Egyek Nagyközség Önkormányzat Képviselő Testületének 28/2013.(IX.26.) sz. rendelet 3. § a) pontja</t>
  </si>
  <si>
    <t xml:space="preserve"> Készenléti szolgálatot ellátó önkéntes tűzoltók / Egyek Nagyközség Önkormányzat Képviselő Testületének 28/2013.(IX.26.) sz. rendelet 3. § c) pontja</t>
  </si>
  <si>
    <t>11.1.</t>
  </si>
  <si>
    <t xml:space="preserve">Egyek Nagyközség Önkormányzat Képviselő Testületének 384/2014.(IX.25.) sz. határozata alapján/ </t>
  </si>
  <si>
    <t>Egyek nagyközség Önkormányzat Képviselő-testületének 10/2015. (III.26.) sz.rendelet 7. § b.) pontja</t>
  </si>
  <si>
    <t>18. életévet be nem töltött magánszemélyek / Egyek Nagyközség Önkormányzat Képviselő Testületének 28/2013.(IX.26.) sz. rendelet 3. § d) pontja</t>
  </si>
  <si>
    <t>Balmazújvárosi Többcélú Társulás</t>
  </si>
  <si>
    <t>Elvonások és befizetések</t>
  </si>
  <si>
    <t>Egyéb működési célú támogatások ÁH-on kívül</t>
  </si>
  <si>
    <t>Egyéb műk.c.tám(Állathulla száll.)</t>
  </si>
  <si>
    <t>018010 Önkormányzatok elszámolásai a központi költségvetéssel</t>
  </si>
  <si>
    <t>074051 Nem fertőző megbetegedések megelőzés</t>
  </si>
  <si>
    <t>082091 Közművelődési, közössségi és társ-i fejl.</t>
  </si>
  <si>
    <t>084031 Civil szervezetek támogatása</t>
  </si>
  <si>
    <t>104051 Gyermekvédelmi pénzbeni és természetbeni ellátások</t>
  </si>
  <si>
    <t>042180 Állat-egészségügy ellátás</t>
  </si>
  <si>
    <t>B14. Működési célú visszatérítendő támogatások, kölcsönök visszatérülése államháztartáson belülről</t>
  </si>
  <si>
    <t>Működésképtelen önkormányzatok egyéb támogatása</t>
  </si>
  <si>
    <t>5000 fő feletti lakosságszámú települési önk.adósság konsz.során kapott felhalmozási támogatás</t>
  </si>
  <si>
    <t>052020 Szennyvíz gyűjtése, tisztítása, elhelyezése</t>
  </si>
  <si>
    <t>2016. Évi Költségvetési kiadások összesen</t>
  </si>
  <si>
    <t>2016. évi Költségvetési bevételek összesen</t>
  </si>
  <si>
    <t>ebből: K915. Központi irányítószervi támogatás folyósítás</t>
  </si>
  <si>
    <t>K5. Egyéb működési célú kiadások (működési tartalékka együtt)</t>
  </si>
  <si>
    <t>ebből: K513 Tartalék (működési)</t>
  </si>
  <si>
    <t>K513. Tartalékok (felhalmozási)</t>
  </si>
  <si>
    <t>Tartalékok (működési)</t>
  </si>
  <si>
    <t>Egyek Nagyközség Önkormányzata Képviselő-testületének 10/2015. (III.26.) sz.rendelet 7. § a) és c) pontja</t>
  </si>
  <si>
    <t>Ebből: K914 Államháztartáson belüli megelőlegezések visszafizetése</t>
  </si>
  <si>
    <t>K915. Központi irányítószervi támogatás folyósítása</t>
  </si>
  <si>
    <t>ebből: felhalmozási célú hielfelvétel</t>
  </si>
  <si>
    <t xml:space="preserve">            maradvány igénybevétel</t>
  </si>
  <si>
    <t>ebből: maradvány igénybevétel</t>
  </si>
  <si>
    <t>B1. Működési támogatások államháztartáson belülről</t>
  </si>
  <si>
    <t>086030 Nemzetközi kulturális együttműködés</t>
  </si>
  <si>
    <t>Egyéb civil szervezetek működési támogatása</t>
  </si>
  <si>
    <t>Étterem épület felújítás</t>
  </si>
  <si>
    <t>Fonyódligeti üdülész vásárlás</t>
  </si>
  <si>
    <t>Egyek, Fasor u. 23. ingatlan vásárlás</t>
  </si>
  <si>
    <t>Államháztartáson belüli megelőlegezés</t>
  </si>
  <si>
    <t>Tanulmányterv készítés</t>
  </si>
  <si>
    <t>Hunyadi u 61. irodabútor beszerzés, riasztó rendszer kiépítés</t>
  </si>
  <si>
    <t>Működési bevételek és kiadások egyenlege: 0</t>
  </si>
  <si>
    <t>Felhalmozási bevételek és kiadások egyenlege: 0</t>
  </si>
  <si>
    <t>Tanulmánytervek készítése</t>
  </si>
  <si>
    <t>I. 2015. évről áthúzódó bérkompenzáció miatti támogatás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</si>
</sst>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%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€-2]\ #\ ##,000_);[Red]\([$€-2]\ #\ ##,000\)"/>
  </numFmts>
  <fonts count="10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0"/>
    </font>
    <font>
      <sz val="10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"/>
      <family val="1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9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6"/>
      <name val="Times New Roman CE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0" fillId="22" borderId="7" applyNumberFormat="0" applyFont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9" fillId="29" borderId="0" applyNumberFormat="0" applyBorder="0" applyAlignment="0" applyProtection="0"/>
    <xf numFmtId="0" fontId="100" fillId="30" borderId="8" applyNumberFormat="0" applyAlignment="0" applyProtection="0"/>
    <xf numFmtId="0" fontId="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0" fontId="105" fillId="30" borderId="1" applyNumberFormat="0" applyAlignment="0" applyProtection="0"/>
    <xf numFmtId="9" fontId="0" fillId="0" borderId="0" applyFont="0" applyFill="0" applyBorder="0" applyAlignment="0" applyProtection="0"/>
  </cellStyleXfs>
  <cellXfs count="10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/>
    </xf>
    <xf numFmtId="0" fontId="14" fillId="0" borderId="0" xfId="0" applyFont="1" applyAlignment="1">
      <alignment/>
    </xf>
    <xf numFmtId="0" fontId="7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5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5" fillId="33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175" fontId="21" fillId="0" borderId="0" xfId="58" applyNumberFormat="1" applyFont="1" applyFill="1" applyBorder="1" applyAlignment="1" applyProtection="1">
      <alignment horizontal="centerContinuous" vertical="center"/>
      <protection/>
    </xf>
    <xf numFmtId="175" fontId="26" fillId="0" borderId="0" xfId="0" applyNumberFormat="1" applyFont="1" applyFill="1" applyAlignment="1">
      <alignment horizontal="center" vertical="center" wrapText="1"/>
    </xf>
    <xf numFmtId="175" fontId="2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8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 indent="1"/>
      <protection/>
    </xf>
    <xf numFmtId="0" fontId="11" fillId="0" borderId="27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 indent="2"/>
      <protection/>
    </xf>
    <xf numFmtId="0" fontId="11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75" fontId="7" fillId="0" borderId="16" xfId="58" applyNumberFormat="1" applyFont="1" applyFill="1" applyBorder="1" applyAlignment="1" applyProtection="1">
      <alignment horizontal="centerContinuous" vertical="center"/>
      <protection/>
    </xf>
    <xf numFmtId="0" fontId="7" fillId="0" borderId="29" xfId="58" applyFont="1" applyFill="1" applyBorder="1" applyAlignment="1" applyProtection="1">
      <alignment vertical="center" wrapText="1"/>
      <protection/>
    </xf>
    <xf numFmtId="0" fontId="11" fillId="0" borderId="30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vertical="center" wrapText="1"/>
      <protection locked="0"/>
    </xf>
    <xf numFmtId="175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vertical="center" wrapText="1"/>
      <protection locked="0"/>
    </xf>
    <xf numFmtId="175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5" fontId="11" fillId="0" borderId="22" xfId="0" applyNumberFormat="1" applyFont="1" applyFill="1" applyBorder="1" applyAlignment="1">
      <alignment horizontal="right" vertical="center" wrapText="1"/>
    </xf>
    <xf numFmtId="16" fontId="11" fillId="0" borderId="32" xfId="0" applyNumberFormat="1" applyFont="1" applyFill="1" applyBorder="1" applyAlignment="1">
      <alignment horizontal="center" vertical="center" wrapText="1"/>
    </xf>
    <xf numFmtId="175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35" xfId="0" applyFont="1" applyBorder="1" applyAlignment="1">
      <alignment/>
    </xf>
    <xf numFmtId="178" fontId="11" fillId="33" borderId="17" xfId="4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/>
    </xf>
    <xf numFmtId="178" fontId="7" fillId="0" borderId="25" xfId="40" applyNumberFormat="1" applyFont="1" applyFill="1" applyBorder="1" applyAlignment="1" applyProtection="1">
      <alignment vertical="center" wrapText="1"/>
      <protection/>
    </xf>
    <xf numFmtId="178" fontId="7" fillId="0" borderId="36" xfId="40" applyNumberFormat="1" applyFont="1" applyFill="1" applyBorder="1" applyAlignment="1" applyProtection="1">
      <alignment vertical="center" wrapText="1"/>
      <protection/>
    </xf>
    <xf numFmtId="178" fontId="7" fillId="0" borderId="37" xfId="40" applyNumberFormat="1" applyFont="1" applyFill="1" applyBorder="1" applyAlignment="1" applyProtection="1">
      <alignment vertical="center" wrapText="1"/>
      <protection/>
    </xf>
    <xf numFmtId="178" fontId="11" fillId="0" borderId="38" xfId="40" applyNumberFormat="1" applyFont="1" applyFill="1" applyBorder="1" applyAlignment="1" applyProtection="1">
      <alignment vertical="center" wrapText="1"/>
      <protection/>
    </xf>
    <xf numFmtId="178" fontId="11" fillId="0" borderId="22" xfId="40" applyNumberFormat="1" applyFont="1" applyFill="1" applyBorder="1" applyAlignment="1" applyProtection="1">
      <alignment vertical="center" wrapText="1"/>
      <protection/>
    </xf>
    <xf numFmtId="178" fontId="11" fillId="0" borderId="39" xfId="40" applyNumberFormat="1" applyFont="1" applyFill="1" applyBorder="1" applyAlignment="1" applyProtection="1">
      <alignment vertical="center" wrapText="1"/>
      <protection/>
    </xf>
    <xf numFmtId="178" fontId="11" fillId="0" borderId="27" xfId="40" applyNumberFormat="1" applyFont="1" applyFill="1" applyBorder="1" applyAlignment="1" applyProtection="1">
      <alignment vertical="center" wrapText="1"/>
      <protection/>
    </xf>
    <xf numFmtId="178" fontId="1" fillId="0" borderId="17" xfId="40" applyNumberFormat="1" applyFont="1" applyBorder="1" applyAlignment="1">
      <alignment horizontal="center"/>
    </xf>
    <xf numFmtId="178" fontId="11" fillId="33" borderId="17" xfId="4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36" xfId="58" applyFont="1" applyFill="1" applyBorder="1" applyAlignment="1" applyProtection="1">
      <alignment horizontal="left" vertical="center" wrapText="1" indent="1"/>
      <protection/>
    </xf>
    <xf numFmtId="178" fontId="7" fillId="0" borderId="17" xfId="40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left" vertical="center"/>
      <protection/>
    </xf>
    <xf numFmtId="49" fontId="11" fillId="0" borderId="0" xfId="58" applyNumberFormat="1" applyFont="1" applyFill="1" applyBorder="1" applyAlignment="1" applyProtection="1">
      <alignment horizontal="left" vertical="center"/>
      <protection/>
    </xf>
    <xf numFmtId="0" fontId="7" fillId="0" borderId="40" xfId="0" applyFont="1" applyBorder="1" applyAlignment="1">
      <alignment/>
    </xf>
    <xf numFmtId="178" fontId="11" fillId="0" borderId="33" xfId="40" applyNumberFormat="1" applyFont="1" applyBorder="1" applyAlignment="1">
      <alignment/>
    </xf>
    <xf numFmtId="178" fontId="0" fillId="0" borderId="33" xfId="40" applyNumberFormat="1" applyFont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22" xfId="0" applyFont="1" applyBorder="1" applyAlignment="1">
      <alignment wrapText="1"/>
    </xf>
    <xf numFmtId="178" fontId="5" fillId="0" borderId="0" xfId="40" applyNumberFormat="1" applyFont="1" applyAlignment="1">
      <alignment/>
    </xf>
    <xf numFmtId="178" fontId="11" fillId="0" borderId="17" xfId="4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11" fillId="0" borderId="0" xfId="40" applyNumberFormat="1" applyFont="1" applyAlignment="1">
      <alignment/>
    </xf>
    <xf numFmtId="0" fontId="11" fillId="0" borderId="32" xfId="58" applyFont="1" applyFill="1" applyBorder="1" applyAlignment="1" applyProtection="1">
      <alignment horizontal="left" vertical="center" wrapText="1" indent="2"/>
      <protection/>
    </xf>
    <xf numFmtId="178" fontId="13" fillId="0" borderId="24" xfId="40" applyNumberFormat="1" applyFont="1" applyFill="1" applyBorder="1" applyAlignment="1" applyProtection="1">
      <alignment vertical="center" wrapText="1"/>
      <protection/>
    </xf>
    <xf numFmtId="178" fontId="11" fillId="0" borderId="41" xfId="40" applyNumberFormat="1" applyFont="1" applyFill="1" applyBorder="1" applyAlignment="1" applyProtection="1">
      <alignment/>
      <protection/>
    </xf>
    <xf numFmtId="0" fontId="7" fillId="0" borderId="17" xfId="0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78" fontId="7" fillId="33" borderId="17" xfId="4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78" fontId="29" fillId="0" borderId="0" xfId="4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3" fontId="20" fillId="33" borderId="17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3" fontId="31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0" fillId="0" borderId="23" xfId="58" applyFont="1" applyFill="1" applyBorder="1" applyAlignment="1" applyProtection="1">
      <alignment horizontal="left" vertical="center" wrapText="1" indent="1"/>
      <protection/>
    </xf>
    <xf numFmtId="178" fontId="11" fillId="33" borderId="33" xfId="40" applyNumberFormat="1" applyFont="1" applyFill="1" applyBorder="1" applyAlignment="1">
      <alignment/>
    </xf>
    <xf numFmtId="178" fontId="12" fillId="33" borderId="33" xfId="40" applyNumberFormat="1" applyFont="1" applyFill="1" applyBorder="1" applyAlignment="1">
      <alignment/>
    </xf>
    <xf numFmtId="0" fontId="41" fillId="0" borderId="20" xfId="0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42" fillId="0" borderId="0" xfId="58" applyFont="1" applyFill="1">
      <alignment/>
      <protection/>
    </xf>
    <xf numFmtId="175" fontId="27" fillId="0" borderId="0" xfId="58" applyNumberFormat="1" applyFont="1" applyFill="1" applyBorder="1" applyAlignment="1" applyProtection="1">
      <alignment horizontal="centerContinuous" vertical="center"/>
      <protection/>
    </xf>
    <xf numFmtId="0" fontId="43" fillId="0" borderId="0" xfId="57" applyFont="1" applyFill="1" applyBorder="1" applyAlignment="1" applyProtection="1">
      <alignment/>
      <protection/>
    </xf>
    <xf numFmtId="0" fontId="45" fillId="0" borderId="30" xfId="58" applyFont="1" applyFill="1" applyBorder="1" applyAlignment="1">
      <alignment horizontal="center" vertical="center" wrapText="1"/>
      <protection/>
    </xf>
    <xf numFmtId="0" fontId="25" fillId="0" borderId="32" xfId="58" applyFont="1" applyFill="1" applyBorder="1" applyAlignment="1">
      <alignment horizontal="center" vertical="center"/>
      <protection/>
    </xf>
    <xf numFmtId="0" fontId="46" fillId="0" borderId="0" xfId="57" applyFont="1" applyFill="1" applyBorder="1" applyAlignment="1" applyProtection="1">
      <alignment horizontal="right"/>
      <protection/>
    </xf>
    <xf numFmtId="0" fontId="47" fillId="0" borderId="31" xfId="58" applyFont="1" applyFill="1" applyBorder="1" applyAlignment="1" applyProtection="1">
      <alignment horizontal="center" vertical="center" wrapText="1"/>
      <protection/>
    </xf>
    <xf numFmtId="0" fontId="47" fillId="0" borderId="28" xfId="58" applyFont="1" applyFill="1" applyBorder="1" applyAlignment="1" applyProtection="1">
      <alignment horizontal="center" vertical="center" wrapText="1"/>
      <protection/>
    </xf>
    <xf numFmtId="0" fontId="47" fillId="0" borderId="43" xfId="58" applyFont="1" applyFill="1" applyBorder="1" applyAlignment="1" applyProtection="1">
      <alignment horizontal="center" vertical="center" wrapText="1"/>
      <protection/>
    </xf>
    <xf numFmtId="0" fontId="24" fillId="0" borderId="23" xfId="58" applyFont="1" applyFill="1" applyBorder="1" applyAlignment="1" applyProtection="1">
      <alignment horizontal="center" vertical="center"/>
      <protection/>
    </xf>
    <xf numFmtId="0" fontId="24" fillId="0" borderId="24" xfId="58" applyFont="1" applyFill="1" applyBorder="1" applyAlignment="1" applyProtection="1">
      <alignment horizontal="center" vertical="center"/>
      <protection/>
    </xf>
    <xf numFmtId="0" fontId="24" fillId="0" borderId="25" xfId="58" applyFont="1" applyFill="1" applyBorder="1" applyAlignment="1" applyProtection="1">
      <alignment horizontal="center" vertical="center"/>
      <protection/>
    </xf>
    <xf numFmtId="0" fontId="24" fillId="0" borderId="31" xfId="58" applyFont="1" applyFill="1" applyBorder="1" applyAlignment="1" applyProtection="1">
      <alignment horizontal="center" vertical="center"/>
      <protection/>
    </xf>
    <xf numFmtId="0" fontId="24" fillId="0" borderId="28" xfId="58" applyFont="1" applyFill="1" applyBorder="1" applyProtection="1">
      <alignment/>
      <protection/>
    </xf>
    <xf numFmtId="0" fontId="24" fillId="0" borderId="32" xfId="58" applyFont="1" applyFill="1" applyBorder="1" applyAlignment="1" applyProtection="1">
      <alignment horizontal="center" vertical="center"/>
      <protection/>
    </xf>
    <xf numFmtId="0" fontId="24" fillId="0" borderId="22" xfId="58" applyFont="1" applyFill="1" applyBorder="1" applyProtection="1">
      <alignment/>
      <protection/>
    </xf>
    <xf numFmtId="0" fontId="24" fillId="0" borderId="22" xfId="58" applyFont="1" applyFill="1" applyBorder="1" applyAlignment="1" applyProtection="1">
      <alignment wrapText="1"/>
      <protection/>
    </xf>
    <xf numFmtId="0" fontId="24" fillId="0" borderId="44" xfId="58" applyFont="1" applyFill="1" applyBorder="1" applyAlignment="1" applyProtection="1">
      <alignment horizontal="center" vertical="center"/>
      <protection/>
    </xf>
    <xf numFmtId="0" fontId="24" fillId="0" borderId="30" xfId="58" applyFont="1" applyFill="1" applyBorder="1" applyProtection="1">
      <alignment/>
      <protection/>
    </xf>
    <xf numFmtId="0" fontId="11" fillId="0" borderId="3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178" fontId="11" fillId="0" borderId="19" xfId="40" applyNumberFormat="1" applyFont="1" applyBorder="1" applyAlignment="1">
      <alignment/>
    </xf>
    <xf numFmtId="178" fontId="11" fillId="0" borderId="20" xfId="40" applyNumberFormat="1" applyFont="1" applyBorder="1" applyAlignment="1">
      <alignment/>
    </xf>
    <xf numFmtId="178" fontId="11" fillId="0" borderId="21" xfId="40" applyNumberFormat="1" applyFont="1" applyBorder="1" applyAlignment="1">
      <alignment/>
    </xf>
    <xf numFmtId="3" fontId="11" fillId="0" borderId="22" xfId="0" applyNumberFormat="1" applyFont="1" applyBorder="1" applyAlignment="1">
      <alignment horizontal="center"/>
    </xf>
    <xf numFmtId="178" fontId="11" fillId="0" borderId="45" xfId="40" applyNumberFormat="1" applyFont="1" applyBorder="1" applyAlignment="1">
      <alignment horizontal="center"/>
    </xf>
    <xf numFmtId="178" fontId="11" fillId="0" borderId="46" xfId="4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8" fontId="11" fillId="0" borderId="0" xfId="4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8" fontId="7" fillId="0" borderId="17" xfId="4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8" fontId="11" fillId="0" borderId="10" xfId="4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8" fontId="11" fillId="0" borderId="47" xfId="40" applyNumberFormat="1" applyFont="1" applyBorder="1" applyAlignment="1">
      <alignment/>
    </xf>
    <xf numFmtId="178" fontId="24" fillId="0" borderId="39" xfId="40" applyNumberFormat="1" applyFont="1" applyFill="1" applyBorder="1" applyAlignment="1" applyProtection="1">
      <alignment/>
      <protection locked="0"/>
    </xf>
    <xf numFmtId="178" fontId="24" fillId="0" borderId="38" xfId="40" applyNumberFormat="1" applyFont="1" applyFill="1" applyBorder="1" applyAlignment="1" applyProtection="1">
      <alignment/>
      <protection locked="0"/>
    </xf>
    <xf numFmtId="178" fontId="24" fillId="0" borderId="48" xfId="40" applyNumberFormat="1" applyFont="1" applyFill="1" applyBorder="1" applyAlignment="1" applyProtection="1">
      <alignment/>
      <protection locked="0"/>
    </xf>
    <xf numFmtId="178" fontId="24" fillId="0" borderId="22" xfId="40" applyNumberFormat="1" applyFont="1" applyFill="1" applyBorder="1" applyAlignment="1">
      <alignment/>
    </xf>
    <xf numFmtId="178" fontId="24" fillId="0" borderId="31" xfId="40" applyNumberFormat="1" applyFont="1" applyFill="1" applyBorder="1" applyAlignment="1">
      <alignment/>
    </xf>
    <xf numFmtId="178" fontId="24" fillId="0" borderId="28" xfId="40" applyNumberFormat="1" applyFont="1" applyFill="1" applyBorder="1" applyAlignment="1">
      <alignment/>
    </xf>
    <xf numFmtId="178" fontId="24" fillId="0" borderId="43" xfId="40" applyNumberFormat="1" applyFont="1" applyFill="1" applyBorder="1" applyAlignment="1">
      <alignment/>
    </xf>
    <xf numFmtId="178" fontId="24" fillId="0" borderId="32" xfId="40" applyNumberFormat="1" applyFont="1" applyFill="1" applyBorder="1" applyAlignment="1">
      <alignment/>
    </xf>
    <xf numFmtId="178" fontId="24" fillId="0" borderId="49" xfId="40" applyNumberFormat="1" applyFont="1" applyFill="1" applyBorder="1" applyAlignment="1">
      <alignment/>
    </xf>
    <xf numFmtId="178" fontId="24" fillId="0" borderId="50" xfId="40" applyNumberFormat="1" applyFont="1" applyFill="1" applyBorder="1" applyAlignment="1">
      <alignment/>
    </xf>
    <xf numFmtId="178" fontId="24" fillId="0" borderId="41" xfId="40" applyNumberFormat="1" applyFont="1" applyFill="1" applyBorder="1" applyAlignment="1">
      <alignment/>
    </xf>
    <xf numFmtId="178" fontId="24" fillId="0" borderId="51" xfId="40" applyNumberFormat="1" applyFont="1" applyFill="1" applyBorder="1" applyAlignment="1">
      <alignment/>
    </xf>
    <xf numFmtId="0" fontId="24" fillId="0" borderId="17" xfId="58" applyFont="1" applyFill="1" applyBorder="1" applyAlignment="1">
      <alignment horizontal="center"/>
      <protection/>
    </xf>
    <xf numFmtId="0" fontId="47" fillId="0" borderId="17" xfId="58" applyFont="1" applyFill="1" applyBorder="1" applyAlignment="1">
      <alignment horizontal="center" vertical="center"/>
      <protection/>
    </xf>
    <xf numFmtId="0" fontId="47" fillId="0" borderId="10" xfId="58" applyFont="1" applyFill="1" applyBorder="1" applyAlignment="1">
      <alignment horizontal="center" vertical="center"/>
      <protection/>
    </xf>
    <xf numFmtId="0" fontId="24" fillId="0" borderId="40" xfId="58" applyFont="1" applyFill="1" applyBorder="1" applyAlignment="1">
      <alignment horizontal="center"/>
      <protection/>
    </xf>
    <xf numFmtId="0" fontId="24" fillId="0" borderId="52" xfId="58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178" fontId="0" fillId="0" borderId="0" xfId="40" applyNumberFormat="1" applyFont="1" applyAlignment="1">
      <alignment/>
    </xf>
    <xf numFmtId="0" fontId="7" fillId="33" borderId="16" xfId="0" applyFont="1" applyFill="1" applyBorder="1" applyAlignment="1">
      <alignment horizontal="center"/>
    </xf>
    <xf numFmtId="178" fontId="48" fillId="0" borderId="0" xfId="40" applyNumberFormat="1" applyFont="1" applyAlignment="1">
      <alignment/>
    </xf>
    <xf numFmtId="0" fontId="48" fillId="0" borderId="0" xfId="0" applyFont="1" applyAlignment="1">
      <alignment/>
    </xf>
    <xf numFmtId="3" fontId="15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/>
    </xf>
    <xf numFmtId="178" fontId="1" fillId="33" borderId="53" xfId="0" applyNumberFormat="1" applyFont="1" applyFill="1" applyBorder="1" applyAlignment="1">
      <alignment/>
    </xf>
    <xf numFmtId="178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8" fontId="12" fillId="0" borderId="17" xfId="40" applyNumberFormat="1" applyFont="1" applyFill="1" applyBorder="1" applyAlignment="1" applyProtection="1">
      <alignment vertical="center" wrapText="1"/>
      <protection/>
    </xf>
    <xf numFmtId="0" fontId="11" fillId="0" borderId="18" xfId="58" applyFont="1" applyFill="1" applyBorder="1" applyAlignment="1" applyProtection="1">
      <alignment horizontal="left" vertical="center" wrapText="1"/>
      <protection/>
    </xf>
    <xf numFmtId="178" fontId="11" fillId="0" borderId="36" xfId="40" applyNumberFormat="1" applyFont="1" applyFill="1" applyBorder="1" applyAlignment="1" applyProtection="1">
      <alignment vertical="center" wrapText="1"/>
      <protection/>
    </xf>
    <xf numFmtId="0" fontId="7" fillId="0" borderId="36" xfId="58" applyFont="1" applyFill="1" applyBorder="1" applyAlignment="1" applyProtection="1">
      <alignment vertical="center" wrapText="1"/>
      <protection/>
    </xf>
    <xf numFmtId="178" fontId="1" fillId="0" borderId="17" xfId="40" applyNumberFormat="1" applyFont="1" applyFill="1" applyBorder="1" applyAlignment="1">
      <alignment horizontal="center"/>
    </xf>
    <xf numFmtId="0" fontId="11" fillId="0" borderId="34" xfId="0" applyFont="1" applyBorder="1" applyAlignment="1">
      <alignment wrapText="1"/>
    </xf>
    <xf numFmtId="3" fontId="66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3" fontId="49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7" fillId="33" borderId="54" xfId="0" applyNumberFormat="1" applyFont="1" applyFill="1" applyBorder="1" applyAlignment="1">
      <alignment vertical="center"/>
    </xf>
    <xf numFmtId="3" fontId="40" fillId="0" borderId="17" xfId="0" applyNumberFormat="1" applyFont="1" applyBorder="1" applyAlignment="1">
      <alignment horizontal="right"/>
    </xf>
    <xf numFmtId="3" fontId="40" fillId="33" borderId="17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51" fillId="33" borderId="13" xfId="0" applyNumberFormat="1" applyFont="1" applyFill="1" applyBorder="1" applyAlignment="1">
      <alignment vertical="center"/>
    </xf>
    <xf numFmtId="3" fontId="52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3" fontId="12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12" fillId="33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33" borderId="17" xfId="0" applyNumberFormat="1" applyFont="1" applyFill="1" applyBorder="1" applyAlignment="1">
      <alignment/>
    </xf>
    <xf numFmtId="175" fontId="7" fillId="33" borderId="24" xfId="59" applyNumberFormat="1" applyFont="1" applyFill="1" applyBorder="1" applyAlignment="1" applyProtection="1">
      <alignment horizontal="center" vertical="center" wrapText="1"/>
      <protection/>
    </xf>
    <xf numFmtId="175" fontId="7" fillId="33" borderId="25" xfId="59" applyNumberFormat="1" applyFont="1" applyFill="1" applyBorder="1" applyAlignment="1" applyProtection="1">
      <alignment horizontal="center" vertical="center" wrapText="1"/>
      <protection/>
    </xf>
    <xf numFmtId="175" fontId="27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/>
    </xf>
    <xf numFmtId="3" fontId="12" fillId="0" borderId="17" xfId="0" applyNumberFormat="1" applyFont="1" applyBorder="1" applyAlignment="1">
      <alignment/>
    </xf>
    <xf numFmtId="3" fontId="12" fillId="33" borderId="17" xfId="0" applyNumberFormat="1" applyFont="1" applyFill="1" applyBorder="1" applyAlignment="1">
      <alignment/>
    </xf>
    <xf numFmtId="178" fontId="0" fillId="0" borderId="34" xfId="40" applyNumberFormat="1" applyFont="1" applyBorder="1" applyAlignment="1">
      <alignment/>
    </xf>
    <xf numFmtId="178" fontId="7" fillId="0" borderId="17" xfId="40" applyNumberFormat="1" applyFont="1" applyBorder="1" applyAlignment="1">
      <alignment/>
    </xf>
    <xf numFmtId="178" fontId="11" fillId="0" borderId="34" xfId="40" applyNumberFormat="1" applyFont="1" applyBorder="1" applyAlignment="1">
      <alignment/>
    </xf>
    <xf numFmtId="178" fontId="7" fillId="0" borderId="42" xfId="40" applyNumberFormat="1" applyFont="1" applyBorder="1" applyAlignment="1">
      <alignment/>
    </xf>
    <xf numFmtId="178" fontId="7" fillId="0" borderId="13" xfId="40" applyNumberFormat="1" applyFont="1" applyBorder="1" applyAlignment="1">
      <alignment/>
    </xf>
    <xf numFmtId="0" fontId="7" fillId="0" borderId="29" xfId="58" applyFont="1" applyFill="1" applyBorder="1" applyAlignment="1" applyProtection="1">
      <alignment horizontal="left" vertical="center" wrapText="1" indent="1"/>
      <protection/>
    </xf>
    <xf numFmtId="3" fontId="1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8" fillId="0" borderId="0" xfId="0" applyNumberFormat="1" applyFont="1" applyAlignment="1">
      <alignment vertical="center"/>
    </xf>
    <xf numFmtId="178" fontId="27" fillId="0" borderId="25" xfId="40" applyNumberFormat="1" applyFont="1" applyFill="1" applyBorder="1" applyAlignment="1" applyProtection="1">
      <alignment/>
      <protection/>
    </xf>
    <xf numFmtId="178" fontId="27" fillId="0" borderId="55" xfId="40" applyNumberFormat="1" applyFont="1" applyFill="1" applyBorder="1" applyAlignment="1" applyProtection="1">
      <alignment/>
      <protection/>
    </xf>
    <xf numFmtId="0" fontId="42" fillId="0" borderId="0" xfId="58" applyFont="1" applyFill="1">
      <alignment/>
      <protection/>
    </xf>
    <xf numFmtId="0" fontId="27" fillId="0" borderId="0" xfId="58" applyFont="1" applyFill="1">
      <alignment/>
      <protection/>
    </xf>
    <xf numFmtId="9" fontId="27" fillId="0" borderId="17" xfId="4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3" fontId="20" fillId="33" borderId="22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6" xfId="0" applyFont="1" applyBorder="1" applyAlignment="1">
      <alignment/>
    </xf>
    <xf numFmtId="178" fontId="0" fillId="0" borderId="56" xfId="40" applyNumberFormat="1" applyFont="1" applyBorder="1" applyAlignment="1">
      <alignment/>
    </xf>
    <xf numFmtId="0" fontId="8" fillId="0" borderId="0" xfId="0" applyFont="1" applyAlignment="1">
      <alignment wrapText="1"/>
    </xf>
    <xf numFmtId="178" fontId="11" fillId="0" borderId="0" xfId="40" applyNumberFormat="1" applyFont="1" applyFill="1" applyBorder="1" applyAlignment="1">
      <alignment/>
    </xf>
    <xf numFmtId="0" fontId="6" fillId="0" borderId="40" xfId="0" applyFont="1" applyBorder="1" applyAlignment="1">
      <alignment/>
    </xf>
    <xf numFmtId="0" fontId="5" fillId="0" borderId="35" xfId="0" applyFont="1" applyBorder="1" applyAlignment="1">
      <alignment/>
    </xf>
    <xf numFmtId="175" fontId="11" fillId="0" borderId="57" xfId="58" applyNumberFormat="1" applyFont="1" applyFill="1" applyBorder="1" applyAlignment="1" applyProtection="1">
      <alignment horizontal="center" vertical="center" wrapText="1"/>
      <protection locked="0"/>
    </xf>
    <xf numFmtId="178" fontId="11" fillId="0" borderId="46" xfId="40" applyNumberFormat="1" applyFont="1" applyFill="1" applyBorder="1" applyAlignment="1">
      <alignment horizontal="center"/>
    </xf>
    <xf numFmtId="178" fontId="11" fillId="0" borderId="45" xfId="4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51" fillId="33" borderId="17" xfId="0" applyNumberFormat="1" applyFont="1" applyFill="1" applyBorder="1" applyAlignment="1">
      <alignment/>
    </xf>
    <xf numFmtId="178" fontId="56" fillId="0" borderId="0" xfId="40" applyNumberFormat="1" applyFont="1" applyAlignment="1">
      <alignment/>
    </xf>
    <xf numFmtId="0" fontId="56" fillId="0" borderId="0" xfId="0" applyFont="1" applyAlignment="1">
      <alignment/>
    </xf>
    <xf numFmtId="178" fontId="57" fillId="0" borderId="0" xfId="40" applyNumberFormat="1" applyFont="1" applyAlignment="1">
      <alignment/>
    </xf>
    <xf numFmtId="0" fontId="57" fillId="0" borderId="0" xfId="0" applyFont="1" applyAlignment="1">
      <alignment/>
    </xf>
    <xf numFmtId="178" fontId="37" fillId="0" borderId="0" xfId="40" applyNumberFormat="1" applyFont="1" applyAlignment="1">
      <alignment/>
    </xf>
    <xf numFmtId="0" fontId="0" fillId="0" borderId="0" xfId="0" applyAlignment="1">
      <alignment horizontal="right"/>
    </xf>
    <xf numFmtId="3" fontId="11" fillId="33" borderId="22" xfId="0" applyNumberFormat="1" applyFont="1" applyFill="1" applyBorder="1" applyAlignment="1">
      <alignment horizontal="right"/>
    </xf>
    <xf numFmtId="3" fontId="20" fillId="33" borderId="27" xfId="0" applyNumberFormat="1" applyFont="1" applyFill="1" applyBorder="1" applyAlignment="1">
      <alignment/>
    </xf>
    <xf numFmtId="3" fontId="20" fillId="33" borderId="35" xfId="0" applyNumberFormat="1" applyFont="1" applyFill="1" applyBorder="1" applyAlignment="1">
      <alignment/>
    </xf>
    <xf numFmtId="3" fontId="20" fillId="33" borderId="38" xfId="0" applyNumberFormat="1" applyFont="1" applyFill="1" applyBorder="1" applyAlignment="1">
      <alignment/>
    </xf>
    <xf numFmtId="3" fontId="20" fillId="33" borderId="58" xfId="0" applyNumberFormat="1" applyFont="1" applyFill="1" applyBorder="1" applyAlignment="1">
      <alignment/>
    </xf>
    <xf numFmtId="178" fontId="1" fillId="0" borderId="59" xfId="40" applyNumberFormat="1" applyFont="1" applyBorder="1" applyAlignment="1">
      <alignment horizontal="center"/>
    </xf>
    <xf numFmtId="178" fontId="1" fillId="33" borderId="15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15" fillId="33" borderId="13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/>
    </xf>
    <xf numFmtId="178" fontId="11" fillId="33" borderId="22" xfId="40" applyNumberFormat="1" applyFont="1" applyFill="1" applyBorder="1" applyAlignment="1">
      <alignment/>
    </xf>
    <xf numFmtId="178" fontId="1" fillId="0" borderId="22" xfId="4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178" fontId="12" fillId="33" borderId="22" xfId="40" applyNumberFormat="1" applyFont="1" applyFill="1" applyBorder="1" applyAlignment="1">
      <alignment/>
    </xf>
    <xf numFmtId="178" fontId="0" fillId="0" borderId="22" xfId="0" applyNumberFormat="1" applyBorder="1" applyAlignment="1">
      <alignment/>
    </xf>
    <xf numFmtId="178" fontId="1" fillId="0" borderId="22" xfId="0" applyNumberFormat="1" applyFont="1" applyBorder="1" applyAlignment="1">
      <alignment/>
    </xf>
    <xf numFmtId="178" fontId="0" fillId="0" borderId="22" xfId="40" applyNumberFormat="1" applyFont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33" borderId="30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right"/>
    </xf>
    <xf numFmtId="3" fontId="11" fillId="33" borderId="27" xfId="0" applyNumberFormat="1" applyFont="1" applyFill="1" applyBorder="1" applyAlignment="1">
      <alignment horizontal="right"/>
    </xf>
    <xf numFmtId="178" fontId="11" fillId="0" borderId="17" xfId="40" applyNumberFormat="1" applyFont="1" applyBorder="1" applyAlignment="1">
      <alignment horizontal="center"/>
    </xf>
    <xf numFmtId="49" fontId="14" fillId="0" borderId="17" xfId="0" applyNumberFormat="1" applyFont="1" applyFill="1" applyBorder="1" applyAlignment="1">
      <alignment/>
    </xf>
    <xf numFmtId="0" fontId="58" fillId="0" borderId="20" xfId="0" applyFont="1" applyBorder="1" applyAlignment="1">
      <alignment/>
    </xf>
    <xf numFmtId="0" fontId="58" fillId="0" borderId="20" xfId="0" applyFont="1" applyBorder="1" applyAlignment="1">
      <alignment horizontal="left"/>
    </xf>
    <xf numFmtId="0" fontId="58" fillId="0" borderId="20" xfId="0" applyFont="1" applyBorder="1" applyAlignment="1">
      <alignment wrapText="1"/>
    </xf>
    <xf numFmtId="0" fontId="58" fillId="0" borderId="21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178" fontId="11" fillId="0" borderId="22" xfId="40" applyNumberFormat="1" applyFont="1" applyFill="1" applyBorder="1" applyAlignment="1">
      <alignment/>
    </xf>
    <xf numFmtId="178" fontId="0" fillId="0" borderId="22" xfId="40" applyNumberFormat="1" applyFont="1" applyBorder="1" applyAlignment="1">
      <alignment/>
    </xf>
    <xf numFmtId="178" fontId="1" fillId="0" borderId="22" xfId="40" applyNumberFormat="1" applyFont="1" applyBorder="1" applyAlignment="1">
      <alignment horizontal="center"/>
    </xf>
    <xf numFmtId="178" fontId="11" fillId="0" borderId="22" xfId="40" applyNumberFormat="1" applyFont="1" applyFill="1" applyBorder="1" applyAlignment="1">
      <alignment/>
    </xf>
    <xf numFmtId="0" fontId="41" fillId="0" borderId="32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50" xfId="0" applyFont="1" applyBorder="1" applyAlignment="1">
      <alignment/>
    </xf>
    <xf numFmtId="178" fontId="7" fillId="33" borderId="41" xfId="40" applyNumberFormat="1" applyFont="1" applyFill="1" applyBorder="1" applyAlignment="1">
      <alignment/>
    </xf>
    <xf numFmtId="178" fontId="7" fillId="0" borderId="41" xfId="40" applyNumberFormat="1" applyFont="1" applyFill="1" applyBorder="1" applyAlignment="1">
      <alignment/>
    </xf>
    <xf numFmtId="178" fontId="7" fillId="33" borderId="41" xfId="40" applyNumberFormat="1" applyFont="1" applyFill="1" applyBorder="1" applyAlignment="1">
      <alignment horizontal="center"/>
    </xf>
    <xf numFmtId="178" fontId="7" fillId="33" borderId="41" xfId="40" applyNumberFormat="1" applyFont="1" applyFill="1" applyBorder="1" applyAlignment="1">
      <alignment/>
    </xf>
    <xf numFmtId="178" fontId="1" fillId="0" borderId="41" xfId="0" applyNumberFormat="1" applyFont="1" applyBorder="1" applyAlignment="1">
      <alignment/>
    </xf>
    <xf numFmtId="178" fontId="11" fillId="0" borderId="17" xfId="40" applyNumberFormat="1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17" xfId="40" applyNumberFormat="1" applyFont="1" applyBorder="1" applyAlignment="1">
      <alignment wrapText="1"/>
    </xf>
    <xf numFmtId="178" fontId="7" fillId="0" borderId="17" xfId="40" applyNumberFormat="1" applyFont="1" applyBorder="1" applyAlignment="1">
      <alignment horizontal="center"/>
    </xf>
    <xf numFmtId="43" fontId="7" fillId="0" borderId="17" xfId="40" applyFont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 wrapText="1"/>
    </xf>
    <xf numFmtId="178" fontId="6" fillId="0" borderId="56" xfId="40" applyNumberFormat="1" applyFont="1" applyBorder="1" applyAlignment="1">
      <alignment/>
    </xf>
    <xf numFmtId="178" fontId="5" fillId="0" borderId="22" xfId="40" applyNumberFormat="1" applyFont="1" applyBorder="1" applyAlignment="1">
      <alignment/>
    </xf>
    <xf numFmtId="178" fontId="5" fillId="0" borderId="28" xfId="40" applyNumberFormat="1" applyFont="1" applyBorder="1" applyAlignment="1">
      <alignment/>
    </xf>
    <xf numFmtId="178" fontId="5" fillId="0" borderId="43" xfId="40" applyNumberFormat="1" applyFont="1" applyBorder="1" applyAlignment="1">
      <alignment/>
    </xf>
    <xf numFmtId="178" fontId="5" fillId="0" borderId="49" xfId="40" applyNumberFormat="1" applyFont="1" applyBorder="1" applyAlignment="1">
      <alignment/>
    </xf>
    <xf numFmtId="178" fontId="5" fillId="0" borderId="41" xfId="4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178" fontId="5" fillId="0" borderId="39" xfId="40" applyNumberFormat="1" applyFont="1" applyBorder="1" applyAlignment="1">
      <alignment/>
    </xf>
    <xf numFmtId="178" fontId="5" fillId="0" borderId="38" xfId="40" applyNumberFormat="1" applyFont="1" applyBorder="1" applyAlignment="1">
      <alignment/>
    </xf>
    <xf numFmtId="178" fontId="5" fillId="0" borderId="60" xfId="40" applyNumberFormat="1" applyFont="1" applyBorder="1" applyAlignment="1">
      <alignment/>
    </xf>
    <xf numFmtId="3" fontId="5" fillId="0" borderId="31" xfId="0" applyNumberFormat="1" applyFont="1" applyBorder="1" applyAlignment="1">
      <alignment wrapText="1"/>
    </xf>
    <xf numFmtId="3" fontId="5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 wrapText="1"/>
    </xf>
    <xf numFmtId="3" fontId="5" fillId="0" borderId="50" xfId="0" applyNumberFormat="1" applyFont="1" applyBorder="1" applyAlignment="1">
      <alignment wrapText="1"/>
    </xf>
    <xf numFmtId="178" fontId="5" fillId="33" borderId="28" xfId="40" applyNumberFormat="1" applyFont="1" applyFill="1" applyBorder="1" applyAlignment="1">
      <alignment/>
    </xf>
    <xf numFmtId="178" fontId="5" fillId="33" borderId="22" xfId="40" applyNumberFormat="1" applyFont="1" applyFill="1" applyBorder="1" applyAlignment="1">
      <alignment/>
    </xf>
    <xf numFmtId="178" fontId="5" fillId="33" borderId="41" xfId="40" applyNumberFormat="1" applyFont="1" applyFill="1" applyBorder="1" applyAlignment="1">
      <alignment/>
    </xf>
    <xf numFmtId="178" fontId="5" fillId="0" borderId="51" xfId="4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 wrapText="1"/>
    </xf>
    <xf numFmtId="3" fontId="20" fillId="0" borderId="61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59" fillId="0" borderId="11" xfId="0" applyNumberFormat="1" applyFont="1" applyFill="1" applyBorder="1" applyAlignment="1">
      <alignment wrapText="1"/>
    </xf>
    <xf numFmtId="3" fontId="20" fillId="0" borderId="23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36" xfId="0" applyNumberFormat="1" applyFont="1" applyFill="1" applyBorder="1" applyAlignment="1">
      <alignment/>
    </xf>
    <xf numFmtId="3" fontId="59" fillId="0" borderId="33" xfId="0" applyNumberFormat="1" applyFont="1" applyFill="1" applyBorder="1" applyAlignment="1">
      <alignment wrapText="1"/>
    </xf>
    <xf numFmtId="3" fontId="59" fillId="0" borderId="62" xfId="0" applyNumberFormat="1" applyFont="1" applyFill="1" applyBorder="1" applyAlignment="1">
      <alignment/>
    </xf>
    <xf numFmtId="3" fontId="59" fillId="0" borderId="27" xfId="0" applyNumberFormat="1" applyFont="1" applyFill="1" applyBorder="1" applyAlignment="1">
      <alignment/>
    </xf>
    <xf numFmtId="3" fontId="59" fillId="33" borderId="63" xfId="0" applyNumberFormat="1" applyFont="1" applyFill="1" applyBorder="1" applyAlignment="1">
      <alignment/>
    </xf>
    <xf numFmtId="3" fontId="59" fillId="33" borderId="27" xfId="0" applyNumberFormat="1" applyFont="1" applyFill="1" applyBorder="1" applyAlignment="1">
      <alignment/>
    </xf>
    <xf numFmtId="3" fontId="59" fillId="0" borderId="45" xfId="0" applyNumberFormat="1" applyFont="1" applyFill="1" applyBorder="1" applyAlignment="1">
      <alignment/>
    </xf>
    <xf numFmtId="3" fontId="59" fillId="0" borderId="22" xfId="0" applyNumberFormat="1" applyFont="1" applyFill="1" applyBorder="1" applyAlignment="1">
      <alignment/>
    </xf>
    <xf numFmtId="3" fontId="59" fillId="33" borderId="32" xfId="0" applyNumberFormat="1" applyFont="1" applyFill="1" applyBorder="1" applyAlignment="1">
      <alignment/>
    </xf>
    <xf numFmtId="3" fontId="59" fillId="33" borderId="22" xfId="0" applyNumberFormat="1" applyFont="1" applyFill="1" applyBorder="1" applyAlignment="1">
      <alignment/>
    </xf>
    <xf numFmtId="3" fontId="60" fillId="0" borderId="34" xfId="0" applyNumberFormat="1" applyFont="1" applyFill="1" applyBorder="1" applyAlignment="1">
      <alignment wrapText="1"/>
    </xf>
    <xf numFmtId="3" fontId="60" fillId="0" borderId="46" xfId="0" applyNumberFormat="1" applyFont="1" applyFill="1" applyBorder="1" applyAlignment="1">
      <alignment/>
    </xf>
    <xf numFmtId="3" fontId="60" fillId="0" borderId="30" xfId="0" applyNumberFormat="1" applyFont="1" applyFill="1" applyBorder="1" applyAlignment="1">
      <alignment/>
    </xf>
    <xf numFmtId="3" fontId="60" fillId="33" borderId="44" xfId="0" applyNumberFormat="1" applyFont="1" applyFill="1" applyBorder="1" applyAlignment="1">
      <alignment/>
    </xf>
    <xf numFmtId="3" fontId="60" fillId="33" borderId="30" xfId="0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 wrapText="1"/>
    </xf>
    <xf numFmtId="3" fontId="20" fillId="0" borderId="30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3" fontId="59" fillId="0" borderId="34" xfId="0" applyNumberFormat="1" applyFont="1" applyFill="1" applyBorder="1" applyAlignment="1">
      <alignment wrapText="1"/>
    </xf>
    <xf numFmtId="3" fontId="59" fillId="0" borderId="46" xfId="0" applyNumberFormat="1" applyFont="1" applyFill="1" applyBorder="1" applyAlignment="1">
      <alignment/>
    </xf>
    <xf numFmtId="3" fontId="59" fillId="0" borderId="30" xfId="0" applyNumberFormat="1" applyFont="1" applyFill="1" applyBorder="1" applyAlignment="1">
      <alignment/>
    </xf>
    <xf numFmtId="3" fontId="59" fillId="33" borderId="44" xfId="0" applyNumberFormat="1" applyFont="1" applyFill="1" applyBorder="1" applyAlignment="1">
      <alignment/>
    </xf>
    <xf numFmtId="3" fontId="59" fillId="33" borderId="30" xfId="0" applyNumberFormat="1" applyFont="1" applyFill="1" applyBorder="1" applyAlignment="1">
      <alignment/>
    </xf>
    <xf numFmtId="3" fontId="59" fillId="0" borderId="22" xfId="0" applyNumberFormat="1" applyFont="1" applyFill="1" applyBorder="1" applyAlignment="1">
      <alignment wrapText="1"/>
    </xf>
    <xf numFmtId="3" fontId="19" fillId="0" borderId="40" xfId="0" applyNumberFormat="1" applyFont="1" applyFill="1" applyBorder="1" applyAlignment="1">
      <alignment wrapText="1"/>
    </xf>
    <xf numFmtId="3" fontId="51" fillId="0" borderId="22" xfId="0" applyNumberFormat="1" applyFont="1" applyFill="1" applyBorder="1" applyAlignment="1">
      <alignment/>
    </xf>
    <xf numFmtId="3" fontId="51" fillId="0" borderId="38" xfId="0" applyNumberFormat="1" applyFont="1" applyFill="1" applyBorder="1" applyAlignment="1">
      <alignment/>
    </xf>
    <xf numFmtId="3" fontId="60" fillId="0" borderId="14" xfId="0" applyNumberFormat="1" applyFont="1" applyFill="1" applyBorder="1" applyAlignment="1">
      <alignment wrapText="1"/>
    </xf>
    <xf numFmtId="3" fontId="60" fillId="0" borderId="62" xfId="0" applyNumberFormat="1" applyFont="1" applyFill="1" applyBorder="1" applyAlignment="1">
      <alignment/>
    </xf>
    <xf numFmtId="3" fontId="60" fillId="0" borderId="27" xfId="0" applyNumberFormat="1" applyFont="1" applyFill="1" applyBorder="1" applyAlignment="1">
      <alignment/>
    </xf>
    <xf numFmtId="3" fontId="51" fillId="33" borderId="63" xfId="0" applyNumberFormat="1" applyFont="1" applyFill="1" applyBorder="1" applyAlignment="1">
      <alignment/>
    </xf>
    <xf numFmtId="3" fontId="51" fillId="33" borderId="27" xfId="0" applyNumberFormat="1" applyFont="1" applyFill="1" applyBorder="1" applyAlignment="1">
      <alignment/>
    </xf>
    <xf numFmtId="3" fontId="51" fillId="33" borderId="58" xfId="0" applyNumberFormat="1" applyFont="1" applyFill="1" applyBorder="1" applyAlignment="1">
      <alignment/>
    </xf>
    <xf numFmtId="3" fontId="60" fillId="0" borderId="33" xfId="0" applyNumberFormat="1" applyFont="1" applyFill="1" applyBorder="1" applyAlignment="1">
      <alignment wrapText="1"/>
    </xf>
    <xf numFmtId="3" fontId="60" fillId="0" borderId="22" xfId="0" applyNumberFormat="1" applyFont="1" applyFill="1" applyBorder="1" applyAlignment="1">
      <alignment/>
    </xf>
    <xf numFmtId="3" fontId="60" fillId="0" borderId="46" xfId="0" applyNumberFormat="1" applyFont="1" applyFill="1" applyBorder="1" applyAlignment="1">
      <alignment/>
    </xf>
    <xf numFmtId="3" fontId="60" fillId="0" borderId="30" xfId="0" applyNumberFormat="1" applyFont="1" applyFill="1" applyBorder="1" applyAlignment="1">
      <alignment/>
    </xf>
    <xf numFmtId="3" fontId="60" fillId="33" borderId="44" xfId="0" applyNumberFormat="1" applyFont="1" applyFill="1" applyBorder="1" applyAlignment="1">
      <alignment/>
    </xf>
    <xf numFmtId="3" fontId="60" fillId="33" borderId="30" xfId="0" applyNumberFormat="1" applyFont="1" applyFill="1" applyBorder="1" applyAlignment="1">
      <alignment/>
    </xf>
    <xf numFmtId="3" fontId="60" fillId="33" borderId="48" xfId="0" applyNumberFormat="1" applyFont="1" applyFill="1" applyBorder="1" applyAlignment="1">
      <alignment/>
    </xf>
    <xf numFmtId="3" fontId="59" fillId="0" borderId="46" xfId="0" applyNumberFormat="1" applyFont="1" applyFill="1" applyBorder="1" applyAlignment="1">
      <alignment/>
    </xf>
    <xf numFmtId="3" fontId="59" fillId="0" borderId="30" xfId="0" applyNumberFormat="1" applyFont="1" applyFill="1" applyBorder="1" applyAlignment="1">
      <alignment/>
    </xf>
    <xf numFmtId="3" fontId="59" fillId="33" borderId="44" xfId="0" applyNumberFormat="1" applyFont="1" applyFill="1" applyBorder="1" applyAlignment="1">
      <alignment/>
    </xf>
    <xf numFmtId="3" fontId="59" fillId="33" borderId="30" xfId="0" applyNumberFormat="1" applyFont="1" applyFill="1" applyBorder="1" applyAlignment="1">
      <alignment/>
    </xf>
    <xf numFmtId="3" fontId="59" fillId="33" borderId="48" xfId="0" applyNumberFormat="1" applyFont="1" applyFill="1" applyBorder="1" applyAlignment="1">
      <alignment/>
    </xf>
    <xf numFmtId="0" fontId="53" fillId="0" borderId="22" xfId="0" applyFont="1" applyBorder="1" applyAlignment="1">
      <alignment wrapText="1"/>
    </xf>
    <xf numFmtId="3" fontId="20" fillId="0" borderId="6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 wrapText="1"/>
    </xf>
    <xf numFmtId="3" fontId="20" fillId="0" borderId="65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 wrapText="1"/>
    </xf>
    <xf numFmtId="3" fontId="20" fillId="0" borderId="38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wrapText="1"/>
    </xf>
    <xf numFmtId="3" fontId="19" fillId="33" borderId="40" xfId="0" applyNumberFormat="1" applyFont="1" applyFill="1" applyBorder="1" applyAlignment="1">
      <alignment wrapText="1"/>
    </xf>
    <xf numFmtId="3" fontId="20" fillId="33" borderId="15" xfId="0" applyNumberFormat="1" applyFont="1" applyFill="1" applyBorder="1" applyAlignment="1">
      <alignment/>
    </xf>
    <xf numFmtId="3" fontId="60" fillId="33" borderId="31" xfId="0" applyNumberFormat="1" applyFont="1" applyFill="1" applyBorder="1" applyAlignment="1">
      <alignment wrapText="1"/>
    </xf>
    <xf numFmtId="3" fontId="60" fillId="33" borderId="28" xfId="0" applyNumberFormat="1" applyFont="1" applyFill="1" applyBorder="1" applyAlignment="1">
      <alignment/>
    </xf>
    <xf numFmtId="3" fontId="59" fillId="33" borderId="66" xfId="0" applyNumberFormat="1" applyFont="1" applyFill="1" applyBorder="1" applyAlignment="1">
      <alignment wrapText="1"/>
    </xf>
    <xf numFmtId="3" fontId="59" fillId="33" borderId="67" xfId="0" applyNumberFormat="1" applyFont="1" applyFill="1" applyBorder="1" applyAlignment="1">
      <alignment/>
    </xf>
    <xf numFmtId="3" fontId="59" fillId="33" borderId="22" xfId="0" applyNumberFormat="1" applyFont="1" applyFill="1" applyBorder="1" applyAlignment="1">
      <alignment/>
    </xf>
    <xf numFmtId="3" fontId="60" fillId="33" borderId="22" xfId="0" applyNumberFormat="1" applyFont="1" applyFill="1" applyBorder="1" applyAlignment="1">
      <alignment/>
    </xf>
    <xf numFmtId="3" fontId="59" fillId="33" borderId="50" xfId="0" applyNumberFormat="1" applyFont="1" applyFill="1" applyBorder="1" applyAlignment="1">
      <alignment wrapText="1"/>
    </xf>
    <xf numFmtId="3" fontId="59" fillId="33" borderId="41" xfId="0" applyNumberFormat="1" applyFont="1" applyFill="1" applyBorder="1" applyAlignment="1">
      <alignment/>
    </xf>
    <xf numFmtId="3" fontId="60" fillId="33" borderId="50" xfId="0" applyNumberFormat="1" applyFont="1" applyFill="1" applyBorder="1" applyAlignment="1">
      <alignment wrapText="1"/>
    </xf>
    <xf numFmtId="3" fontId="60" fillId="33" borderId="41" xfId="0" applyNumberFormat="1" applyFont="1" applyFill="1" applyBorder="1" applyAlignment="1">
      <alignment/>
    </xf>
    <xf numFmtId="3" fontId="59" fillId="33" borderId="22" xfId="0" applyNumberFormat="1" applyFont="1" applyFill="1" applyBorder="1" applyAlignment="1">
      <alignment horizontal="right"/>
    </xf>
    <xf numFmtId="3" fontId="60" fillId="33" borderId="22" xfId="0" applyNumberFormat="1" applyFont="1" applyFill="1" applyBorder="1" applyAlignment="1">
      <alignment horizontal="right"/>
    </xf>
    <xf numFmtId="3" fontId="60" fillId="33" borderId="41" xfId="0" applyNumberFormat="1" applyFont="1" applyFill="1" applyBorder="1" applyAlignment="1">
      <alignment/>
    </xf>
    <xf numFmtId="3" fontId="60" fillId="33" borderId="60" xfId="0" applyNumberFormat="1" applyFont="1" applyFill="1" applyBorder="1" applyAlignment="1">
      <alignment/>
    </xf>
    <xf numFmtId="3" fontId="59" fillId="33" borderId="17" xfId="0" applyNumberFormat="1" applyFont="1" applyFill="1" applyBorder="1" applyAlignment="1">
      <alignment wrapText="1"/>
    </xf>
    <xf numFmtId="3" fontId="59" fillId="33" borderId="64" xfId="0" applyNumberFormat="1" applyFont="1" applyFill="1" applyBorder="1" applyAlignment="1">
      <alignment/>
    </xf>
    <xf numFmtId="3" fontId="59" fillId="33" borderId="24" xfId="0" applyNumberFormat="1" applyFont="1" applyFill="1" applyBorder="1" applyAlignment="1">
      <alignment/>
    </xf>
    <xf numFmtId="3" fontId="60" fillId="33" borderId="24" xfId="0" applyNumberFormat="1" applyFont="1" applyFill="1" applyBorder="1" applyAlignment="1">
      <alignment/>
    </xf>
    <xf numFmtId="3" fontId="60" fillId="33" borderId="25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78" fontId="11" fillId="0" borderId="12" xfId="40" applyNumberFormat="1" applyFont="1" applyBorder="1" applyAlignment="1">
      <alignment/>
    </xf>
    <xf numFmtId="178" fontId="11" fillId="0" borderId="56" xfId="40" applyNumberFormat="1" applyFont="1" applyBorder="1" applyAlignment="1">
      <alignment/>
    </xf>
    <xf numFmtId="178" fontId="11" fillId="0" borderId="56" xfId="40" applyNumberFormat="1" applyFont="1" applyFill="1" applyBorder="1" applyAlignment="1">
      <alignment/>
    </xf>
    <xf numFmtId="178" fontId="7" fillId="0" borderId="13" xfId="40" applyNumberFormat="1" applyFont="1" applyBorder="1" applyAlignment="1">
      <alignment horizontal="right"/>
    </xf>
    <xf numFmtId="178" fontId="7" fillId="0" borderId="18" xfId="40" applyNumberFormat="1" applyFont="1" applyBorder="1" applyAlignment="1">
      <alignment/>
    </xf>
    <xf numFmtId="178" fontId="11" fillId="0" borderId="22" xfId="40" applyNumberFormat="1" applyFont="1" applyBorder="1" applyAlignment="1">
      <alignment/>
    </xf>
    <xf numFmtId="178" fontId="11" fillId="0" borderId="49" xfId="40" applyNumberFormat="1" applyFont="1" applyBorder="1" applyAlignment="1">
      <alignment/>
    </xf>
    <xf numFmtId="178" fontId="11" fillId="0" borderId="30" xfId="40" applyNumberFormat="1" applyFont="1" applyBorder="1" applyAlignment="1">
      <alignment/>
    </xf>
    <xf numFmtId="178" fontId="11" fillId="0" borderId="54" xfId="40" applyNumberFormat="1" applyFont="1" applyBorder="1" applyAlignment="1">
      <alignment/>
    </xf>
    <xf numFmtId="178" fontId="11" fillId="0" borderId="41" xfId="40" applyNumberFormat="1" applyFont="1" applyBorder="1" applyAlignment="1">
      <alignment/>
    </xf>
    <xf numFmtId="178" fontId="11" fillId="0" borderId="51" xfId="40" applyNumberFormat="1" applyFont="1" applyBorder="1" applyAlignment="1">
      <alignment/>
    </xf>
    <xf numFmtId="178" fontId="11" fillId="0" borderId="28" xfId="40" applyNumberFormat="1" applyFont="1" applyBorder="1" applyAlignment="1">
      <alignment/>
    </xf>
    <xf numFmtId="178" fontId="11" fillId="0" borderId="43" xfId="40" applyNumberFormat="1" applyFont="1" applyBorder="1" applyAlignment="1">
      <alignment/>
    </xf>
    <xf numFmtId="3" fontId="59" fillId="33" borderId="58" xfId="0" applyNumberFormat="1" applyFont="1" applyFill="1" applyBorder="1" applyAlignment="1">
      <alignment/>
    </xf>
    <xf numFmtId="3" fontId="59" fillId="33" borderId="38" xfId="0" applyNumberFormat="1" applyFont="1" applyFill="1" applyBorder="1" applyAlignment="1">
      <alignment/>
    </xf>
    <xf numFmtId="3" fontId="60" fillId="33" borderId="48" xfId="0" applyNumberFormat="1" applyFont="1" applyFill="1" applyBorder="1" applyAlignment="1">
      <alignment/>
    </xf>
    <xf numFmtId="3" fontId="59" fillId="33" borderId="48" xfId="0" applyNumberFormat="1" applyFont="1" applyFill="1" applyBorder="1" applyAlignment="1">
      <alignment/>
    </xf>
    <xf numFmtId="178" fontId="7" fillId="0" borderId="38" xfId="40" applyNumberFormat="1" applyFont="1" applyFill="1" applyBorder="1" applyAlignment="1" applyProtection="1">
      <alignment vertical="center" wrapText="1"/>
      <protection/>
    </xf>
    <xf numFmtId="178" fontId="7" fillId="0" borderId="68" xfId="40" applyNumberFormat="1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178" fontId="11" fillId="33" borderId="36" xfId="40" applyNumberFormat="1" applyFont="1" applyFill="1" applyBorder="1" applyAlignment="1" applyProtection="1">
      <alignment vertical="center" wrapText="1"/>
      <protection/>
    </xf>
    <xf numFmtId="0" fontId="11" fillId="0" borderId="36" xfId="58" applyFont="1" applyFill="1" applyBorder="1" applyAlignment="1" applyProtection="1">
      <alignment horizontal="left" vertical="center" wrapText="1" indent="1"/>
      <protection/>
    </xf>
    <xf numFmtId="178" fontId="11" fillId="0" borderId="17" xfId="40" applyNumberFormat="1" applyFont="1" applyFill="1" applyBorder="1" applyAlignment="1" applyProtection="1">
      <alignment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178" fontId="13" fillId="0" borderId="22" xfId="40" applyNumberFormat="1" applyFont="1" applyFill="1" applyBorder="1" applyAlignment="1" applyProtection="1">
      <alignment vertical="center" wrapText="1"/>
      <protection/>
    </xf>
    <xf numFmtId="0" fontId="7" fillId="0" borderId="31" xfId="58" applyFont="1" applyFill="1" applyBorder="1" applyAlignment="1" applyProtection="1">
      <alignment horizontal="left" vertical="center" wrapText="1" indent="1"/>
      <protection/>
    </xf>
    <xf numFmtId="178" fontId="7" fillId="0" borderId="39" xfId="40" applyNumberFormat="1" applyFont="1" applyFill="1" applyBorder="1" applyAlignment="1" applyProtection="1">
      <alignment vertical="center" wrapText="1"/>
      <protection/>
    </xf>
    <xf numFmtId="0" fontId="7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66" xfId="58" applyFont="1" applyFill="1" applyBorder="1" applyAlignment="1" applyProtection="1">
      <alignment horizontal="left" vertical="center" wrapText="1" indent="1"/>
      <protection/>
    </xf>
    <xf numFmtId="178" fontId="7" fillId="0" borderId="69" xfId="40" applyNumberFormat="1" applyFont="1" applyFill="1" applyBorder="1" applyAlignment="1" applyProtection="1">
      <alignment vertical="center" wrapText="1"/>
      <protection/>
    </xf>
    <xf numFmtId="178" fontId="1" fillId="0" borderId="17" xfId="40" applyNumberFormat="1" applyFont="1" applyBorder="1" applyAlignment="1">
      <alignment/>
    </xf>
    <xf numFmtId="0" fontId="7" fillId="0" borderId="24" xfId="58" applyFont="1" applyFill="1" applyBorder="1" applyAlignment="1" applyProtection="1">
      <alignment horizontal="left" vertical="center" wrapText="1"/>
      <protection/>
    </xf>
    <xf numFmtId="0" fontId="7" fillId="0" borderId="23" xfId="58" applyFont="1" applyFill="1" applyBorder="1" applyAlignment="1" applyProtection="1">
      <alignment horizontal="left" vertical="center" wrapText="1"/>
      <protection/>
    </xf>
    <xf numFmtId="0" fontId="7" fillId="0" borderId="23" xfId="58" applyFont="1" applyFill="1" applyBorder="1" applyAlignment="1" applyProtection="1">
      <alignment horizontal="left"/>
      <protection/>
    </xf>
    <xf numFmtId="178" fontId="7" fillId="0" borderId="36" xfId="40" applyNumberFormat="1" applyFont="1" applyFill="1" applyBorder="1" applyAlignment="1" applyProtection="1">
      <alignment horizontal="left" indent="1"/>
      <protection/>
    </xf>
    <xf numFmtId="0" fontId="7" fillId="0" borderId="70" xfId="58" applyFont="1" applyFill="1" applyBorder="1" applyAlignment="1" applyProtection="1">
      <alignment horizontal="left" vertical="center" wrapText="1"/>
      <protection/>
    </xf>
    <xf numFmtId="0" fontId="11" fillId="0" borderId="32" xfId="58" applyFont="1" applyFill="1" applyBorder="1" applyAlignment="1" applyProtection="1">
      <alignment horizontal="left" indent="1"/>
      <protection/>
    </xf>
    <xf numFmtId="0" fontId="11" fillId="0" borderId="50" xfId="58" applyFont="1" applyFill="1" applyBorder="1" applyAlignment="1" applyProtection="1">
      <alignment horizontal="left" indent="1"/>
      <protection/>
    </xf>
    <xf numFmtId="175" fontId="11" fillId="0" borderId="43" xfId="58" applyNumberFormat="1" applyFont="1" applyFill="1" applyBorder="1" applyAlignment="1" applyProtection="1">
      <alignment horizontal="center" vertical="center" wrapText="1"/>
      <protection locked="0"/>
    </xf>
    <xf numFmtId="175" fontId="11" fillId="0" borderId="54" xfId="58" applyNumberFormat="1" applyFont="1" applyFill="1" applyBorder="1" applyAlignment="1" applyProtection="1">
      <alignment horizontal="center" vertical="center" wrapText="1"/>
      <protection locked="0"/>
    </xf>
    <xf numFmtId="175" fontId="7" fillId="0" borderId="25" xfId="58" applyNumberFormat="1" applyFont="1" applyFill="1" applyBorder="1" applyAlignment="1" applyProtection="1">
      <alignment horizontal="center" vertical="center" wrapText="1"/>
      <protection locked="0"/>
    </xf>
    <xf numFmtId="175" fontId="11" fillId="0" borderId="49" xfId="58" applyNumberFormat="1" applyFont="1" applyFill="1" applyBorder="1" applyAlignment="1" applyProtection="1">
      <alignment horizontal="center" vertical="center" wrapText="1"/>
      <protection locked="0"/>
    </xf>
    <xf numFmtId="175" fontId="11" fillId="0" borderId="51" xfId="58" applyNumberFormat="1" applyFont="1" applyFill="1" applyBorder="1" applyAlignment="1" applyProtection="1">
      <alignment horizontal="center" vertical="center" wrapText="1"/>
      <protection locked="0"/>
    </xf>
    <xf numFmtId="175" fontId="7" fillId="0" borderId="55" xfId="58" applyNumberFormat="1" applyFont="1" applyFill="1" applyBorder="1" applyAlignment="1" applyProtection="1">
      <alignment horizontal="center" vertical="center" wrapText="1"/>
      <protection locked="0"/>
    </xf>
    <xf numFmtId="175" fontId="7" fillId="0" borderId="25" xfId="58" applyNumberFormat="1" applyFont="1" applyFill="1" applyBorder="1" applyAlignment="1" applyProtection="1">
      <alignment horizontal="center" vertical="center" wrapText="1"/>
      <protection/>
    </xf>
    <xf numFmtId="0" fontId="12" fillId="0" borderId="32" xfId="58" applyFont="1" applyFill="1" applyBorder="1" applyAlignment="1" applyProtection="1">
      <alignment horizontal="left"/>
      <protection/>
    </xf>
    <xf numFmtId="178" fontId="12" fillId="0" borderId="22" xfId="40" applyNumberFormat="1" applyFont="1" applyFill="1" applyBorder="1" applyAlignment="1" applyProtection="1">
      <alignment horizontal="center"/>
      <protection/>
    </xf>
    <xf numFmtId="175" fontId="21" fillId="0" borderId="0" xfId="58" applyNumberFormat="1" applyFont="1" applyFill="1" applyBorder="1" applyAlignment="1" applyProtection="1">
      <alignment vertical="center"/>
      <protection/>
    </xf>
    <xf numFmtId="178" fontId="21" fillId="0" borderId="0" xfId="40" applyNumberFormat="1" applyFont="1" applyFill="1" applyBorder="1" applyAlignment="1" applyProtection="1">
      <alignment vertical="center"/>
      <protection/>
    </xf>
    <xf numFmtId="178" fontId="11" fillId="0" borderId="45" xfId="40" applyNumberFormat="1" applyFont="1" applyFill="1" applyBorder="1" applyAlignment="1" applyProtection="1">
      <alignment vertical="center" wrapText="1"/>
      <protection/>
    </xf>
    <xf numFmtId="178" fontId="11" fillId="0" borderId="18" xfId="40" applyNumberFormat="1" applyFont="1" applyFill="1" applyBorder="1" applyAlignment="1" applyProtection="1">
      <alignment vertical="center" wrapText="1"/>
      <protection/>
    </xf>
    <xf numFmtId="178" fontId="11" fillId="0" borderId="23" xfId="40" applyNumberFormat="1" applyFont="1" applyFill="1" applyBorder="1" applyAlignment="1" applyProtection="1">
      <alignment vertical="center" wrapText="1"/>
      <protection/>
    </xf>
    <xf numFmtId="0" fontId="11" fillId="0" borderId="0" xfId="58" applyFont="1" applyFill="1" applyBorder="1" applyAlignment="1" applyProtection="1">
      <alignment vertical="center"/>
      <protection/>
    </xf>
    <xf numFmtId="175" fontId="7" fillId="0" borderId="16" xfId="58" applyNumberFormat="1" applyFont="1" applyFill="1" applyBorder="1" applyAlignment="1" applyProtection="1">
      <alignment vertical="center"/>
      <protection/>
    </xf>
    <xf numFmtId="178" fontId="12" fillId="0" borderId="16" xfId="40" applyNumberFormat="1" applyFont="1" applyFill="1" applyBorder="1" applyAlignment="1" applyProtection="1">
      <alignment/>
      <protection/>
    </xf>
    <xf numFmtId="178" fontId="11" fillId="0" borderId="48" xfId="40" applyNumberFormat="1" applyFont="1" applyFill="1" applyBorder="1" applyAlignment="1" applyProtection="1">
      <alignment vertical="center" wrapText="1"/>
      <protection/>
    </xf>
    <xf numFmtId="178" fontId="7" fillId="0" borderId="24" xfId="40" applyNumberFormat="1" applyFont="1" applyFill="1" applyBorder="1" applyAlignment="1" applyProtection="1">
      <alignment vertical="center" wrapText="1"/>
      <protection/>
    </xf>
    <xf numFmtId="178" fontId="7" fillId="0" borderId="36" xfId="40" applyNumberFormat="1" applyFont="1" applyFill="1" applyBorder="1" applyAlignment="1" applyProtection="1">
      <alignment/>
      <protection/>
    </xf>
    <xf numFmtId="178" fontId="12" fillId="0" borderId="22" xfId="40" applyNumberFormat="1" applyFont="1" applyFill="1" applyBorder="1" applyAlignment="1" applyProtection="1">
      <alignment/>
      <protection/>
    </xf>
    <xf numFmtId="178" fontId="11" fillId="0" borderId="22" xfId="40" applyNumberFormat="1" applyFont="1" applyFill="1" applyBorder="1" applyAlignment="1" applyProtection="1">
      <alignment/>
      <protection/>
    </xf>
    <xf numFmtId="178" fontId="11" fillId="0" borderId="58" xfId="4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178" fontId="0" fillId="0" borderId="0" xfId="40" applyNumberFormat="1" applyFont="1" applyAlignment="1">
      <alignment/>
    </xf>
    <xf numFmtId="3" fontId="60" fillId="33" borderId="71" xfId="0" applyNumberFormat="1" applyFont="1" applyFill="1" applyBorder="1" applyAlignment="1">
      <alignment/>
    </xf>
    <xf numFmtId="3" fontId="60" fillId="33" borderId="68" xfId="0" applyNumberFormat="1" applyFont="1" applyFill="1" applyBorder="1" applyAlignment="1">
      <alignment/>
    </xf>
    <xf numFmtId="3" fontId="60" fillId="33" borderId="72" xfId="0" applyNumberFormat="1" applyFont="1" applyFill="1" applyBorder="1" applyAlignment="1">
      <alignment/>
    </xf>
    <xf numFmtId="3" fontId="60" fillId="33" borderId="71" xfId="0" applyNumberFormat="1" applyFont="1" applyFill="1" applyBorder="1" applyAlignment="1">
      <alignment/>
    </xf>
    <xf numFmtId="3" fontId="60" fillId="33" borderId="23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61" fillId="0" borderId="20" xfId="0" applyFont="1" applyBorder="1" applyAlignment="1">
      <alignment/>
    </xf>
    <xf numFmtId="0" fontId="61" fillId="0" borderId="20" xfId="0" applyFont="1" applyBorder="1" applyAlignment="1">
      <alignment horizontal="left"/>
    </xf>
    <xf numFmtId="0" fontId="61" fillId="0" borderId="20" xfId="0" applyFont="1" applyBorder="1" applyAlignment="1">
      <alignment wrapText="1"/>
    </xf>
    <xf numFmtId="0" fontId="61" fillId="0" borderId="21" xfId="0" applyFont="1" applyBorder="1" applyAlignment="1">
      <alignment/>
    </xf>
    <xf numFmtId="0" fontId="7" fillId="33" borderId="1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78" fontId="12" fillId="33" borderId="47" xfId="40" applyNumberFormat="1" applyFont="1" applyFill="1" applyBorder="1" applyAlignment="1">
      <alignment/>
    </xf>
    <xf numFmtId="178" fontId="1" fillId="0" borderId="15" xfId="40" applyNumberFormat="1" applyFont="1" applyBorder="1" applyAlignment="1">
      <alignment horizontal="center"/>
    </xf>
    <xf numFmtId="178" fontId="11" fillId="33" borderId="20" xfId="40" applyNumberFormat="1" applyFont="1" applyFill="1" applyBorder="1" applyAlignment="1">
      <alignment/>
    </xf>
    <xf numFmtId="178" fontId="12" fillId="33" borderId="20" xfId="4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8" fontId="7" fillId="33" borderId="73" xfId="40" applyNumberFormat="1" applyFont="1" applyFill="1" applyBorder="1" applyAlignment="1">
      <alignment horizontal="center" vertical="center"/>
    </xf>
    <xf numFmtId="178" fontId="1" fillId="33" borderId="1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vertical="center" wrapText="1"/>
      <protection locked="0"/>
    </xf>
    <xf numFmtId="175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22" xfId="0" applyFont="1" applyFill="1" applyBorder="1" applyAlignment="1" applyProtection="1">
      <alignment vertical="center" wrapText="1"/>
      <protection locked="0"/>
    </xf>
    <xf numFmtId="175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5" fontId="63" fillId="0" borderId="2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vertical="center" wrapText="1"/>
      <protection locked="0"/>
    </xf>
    <xf numFmtId="175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5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vertical="center" wrapText="1"/>
      <protection locked="0"/>
    </xf>
    <xf numFmtId="175" fontId="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5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49" xfId="0" applyNumberFormat="1" applyFont="1" applyFill="1" applyBorder="1" applyAlignment="1">
      <alignment horizontal="right" vertical="center" wrapText="1"/>
    </xf>
    <xf numFmtId="3" fontId="11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 applyProtection="1">
      <alignment vertical="center" wrapText="1"/>
      <protection locked="0"/>
    </xf>
    <xf numFmtId="175" fontId="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5" fontId="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3" fontId="7" fillId="0" borderId="0" xfId="40" applyFont="1" applyBorder="1" applyAlignment="1">
      <alignment horizontal="center"/>
    </xf>
    <xf numFmtId="0" fontId="11" fillId="0" borderId="22" xfId="0" applyFont="1" applyBorder="1" applyAlignment="1">
      <alignment/>
    </xf>
    <xf numFmtId="178" fontId="5" fillId="0" borderId="77" xfId="40" applyNumberFormat="1" applyFont="1" applyBorder="1" applyAlignment="1">
      <alignment/>
    </xf>
    <xf numFmtId="178" fontId="5" fillId="0" borderId="45" xfId="40" applyNumberFormat="1" applyFont="1" applyBorder="1" applyAlignment="1">
      <alignment/>
    </xf>
    <xf numFmtId="178" fontId="5" fillId="0" borderId="75" xfId="40" applyNumberFormat="1" applyFont="1" applyBorder="1" applyAlignment="1">
      <alignment/>
    </xf>
    <xf numFmtId="0" fontId="5" fillId="0" borderId="73" xfId="0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33" xfId="0" applyFont="1" applyBorder="1" applyAlignment="1">
      <alignment/>
    </xf>
    <xf numFmtId="0" fontId="5" fillId="0" borderId="56" xfId="0" applyFont="1" applyBorder="1" applyAlignment="1">
      <alignment/>
    </xf>
    <xf numFmtId="0" fontId="47" fillId="0" borderId="0" xfId="58" applyFont="1" applyFill="1" applyBorder="1" applyAlignment="1" applyProtection="1">
      <alignment horizontal="center" vertical="center" wrapText="1"/>
      <protection/>
    </xf>
    <xf numFmtId="0" fontId="42" fillId="0" borderId="0" xfId="58" applyFont="1" applyFill="1" applyBorder="1">
      <alignment/>
      <protection/>
    </xf>
    <xf numFmtId="178" fontId="27" fillId="0" borderId="17" xfId="40" applyNumberFormat="1" applyFont="1" applyFill="1" applyBorder="1" applyAlignment="1">
      <alignment/>
    </xf>
    <xf numFmtId="178" fontId="13" fillId="0" borderId="39" xfId="40" applyNumberFormat="1" applyFont="1" applyFill="1" applyBorder="1" applyAlignment="1" applyProtection="1">
      <alignment vertical="center" wrapText="1"/>
      <protection/>
    </xf>
    <xf numFmtId="178" fontId="11" fillId="0" borderId="58" xfId="40" applyNumberFormat="1" applyFont="1" applyFill="1" applyBorder="1" applyAlignment="1" applyProtection="1">
      <alignment vertical="center" wrapText="1"/>
      <protection locked="0"/>
    </xf>
    <xf numFmtId="178" fontId="11" fillId="0" borderId="38" xfId="40" applyNumberFormat="1" applyFont="1" applyFill="1" applyBorder="1" applyAlignment="1" applyProtection="1">
      <alignment vertical="center" wrapText="1"/>
      <protection locked="0"/>
    </xf>
    <xf numFmtId="178" fontId="13" fillId="0" borderId="38" xfId="40" applyNumberFormat="1" applyFont="1" applyFill="1" applyBorder="1" applyAlignment="1" applyProtection="1">
      <alignment vertical="center" wrapText="1"/>
      <protection/>
    </xf>
    <xf numFmtId="178" fontId="13" fillId="0" borderId="73" xfId="40" applyNumberFormat="1" applyFont="1" applyFill="1" applyBorder="1" applyAlignment="1" applyProtection="1">
      <alignment vertical="center" wrapText="1"/>
      <protection/>
    </xf>
    <xf numFmtId="178" fontId="11" fillId="0" borderId="47" xfId="40" applyNumberFormat="1" applyFont="1" applyFill="1" applyBorder="1" applyAlignment="1" applyProtection="1">
      <alignment vertical="center" wrapText="1"/>
      <protection locked="0"/>
    </xf>
    <xf numFmtId="178" fontId="11" fillId="0" borderId="33" xfId="40" applyNumberFormat="1" applyFont="1" applyFill="1" applyBorder="1" applyAlignment="1" applyProtection="1">
      <alignment vertical="center" wrapText="1"/>
      <protection locked="0"/>
    </xf>
    <xf numFmtId="178" fontId="13" fillId="0" borderId="33" xfId="40" applyNumberFormat="1" applyFont="1" applyFill="1" applyBorder="1" applyAlignment="1" applyProtection="1">
      <alignment vertical="center" wrapText="1"/>
      <protection locked="0"/>
    </xf>
    <xf numFmtId="178" fontId="11" fillId="0" borderId="56" xfId="40" applyNumberFormat="1" applyFont="1" applyFill="1" applyBorder="1" applyAlignment="1" applyProtection="1">
      <alignment vertical="center" wrapText="1"/>
      <protection locked="0"/>
    </xf>
    <xf numFmtId="178" fontId="13" fillId="0" borderId="36" xfId="40" applyNumberFormat="1" applyFont="1" applyFill="1" applyBorder="1" applyAlignment="1" applyProtection="1">
      <alignment vertical="center" wrapText="1"/>
      <protection/>
    </xf>
    <xf numFmtId="178" fontId="13" fillId="0" borderId="17" xfId="40" applyNumberFormat="1" applyFont="1" applyFill="1" applyBorder="1" applyAlignment="1" applyProtection="1">
      <alignment vertical="center" wrapText="1"/>
      <protection/>
    </xf>
    <xf numFmtId="178" fontId="7" fillId="0" borderId="73" xfId="40" applyNumberFormat="1" applyFont="1" applyFill="1" applyBorder="1" applyAlignment="1" applyProtection="1">
      <alignment vertical="center" wrapText="1"/>
      <protection locked="0"/>
    </xf>
    <xf numFmtId="178" fontId="7" fillId="0" borderId="33" xfId="40" applyNumberFormat="1" applyFont="1" applyFill="1" applyBorder="1" applyAlignment="1" applyProtection="1">
      <alignment vertical="center" wrapText="1"/>
      <protection locked="0"/>
    </xf>
    <xf numFmtId="178" fontId="11" fillId="0" borderId="17" xfId="40" applyNumberFormat="1" applyFont="1" applyFill="1" applyBorder="1" applyAlignment="1" applyProtection="1">
      <alignment vertical="center" wrapText="1"/>
      <protection locked="0"/>
    </xf>
    <xf numFmtId="0" fontId="11" fillId="0" borderId="78" xfId="58" applyFont="1" applyFill="1" applyBorder="1" applyAlignment="1" applyProtection="1">
      <alignment horizontal="left" vertical="center" wrapText="1" indent="2"/>
      <protection/>
    </xf>
    <xf numFmtId="178" fontId="11" fillId="0" borderId="15" xfId="40" applyNumberFormat="1" applyFont="1" applyFill="1" applyBorder="1" applyAlignment="1" applyProtection="1">
      <alignment vertical="center" wrapText="1"/>
      <protection locked="0"/>
    </xf>
    <xf numFmtId="178" fontId="11" fillId="0" borderId="30" xfId="40" applyNumberFormat="1" applyFont="1" applyFill="1" applyBorder="1" applyAlignment="1" applyProtection="1">
      <alignment vertical="center" wrapText="1"/>
      <protection/>
    </xf>
    <xf numFmtId="178" fontId="7" fillId="33" borderId="17" xfId="40" applyNumberFormat="1" applyFont="1" applyFill="1" applyBorder="1" applyAlignment="1" applyProtection="1">
      <alignment vertical="center" wrapText="1"/>
      <protection/>
    </xf>
    <xf numFmtId="0" fontId="13" fillId="0" borderId="30" xfId="58" applyFont="1" applyFill="1" applyBorder="1" applyAlignment="1" applyProtection="1">
      <alignment horizontal="left" vertical="center" wrapText="1" indent="1"/>
      <protection/>
    </xf>
    <xf numFmtId="178" fontId="13" fillId="0" borderId="30" xfId="40" applyNumberFormat="1" applyFont="1" applyFill="1" applyBorder="1" applyAlignment="1" applyProtection="1">
      <alignment vertical="center" wrapText="1"/>
      <protection/>
    </xf>
    <xf numFmtId="178" fontId="13" fillId="0" borderId="48" xfId="40" applyNumberFormat="1" applyFont="1" applyFill="1" applyBorder="1" applyAlignment="1" applyProtection="1">
      <alignment vertical="center" wrapText="1"/>
      <protection/>
    </xf>
    <xf numFmtId="178" fontId="13" fillId="0" borderId="34" xfId="40" applyNumberFormat="1" applyFont="1" applyFill="1" applyBorder="1" applyAlignment="1" applyProtection="1">
      <alignment vertical="center" wrapText="1"/>
      <protection locked="0"/>
    </xf>
    <xf numFmtId="0" fontId="11" fillId="0" borderId="27" xfId="58" applyFont="1" applyFill="1" applyBorder="1" applyAlignment="1" applyProtection="1">
      <alignment horizontal="left" vertical="center" wrapText="1" indent="2"/>
      <protection/>
    </xf>
    <xf numFmtId="178" fontId="7" fillId="0" borderId="17" xfId="40" applyNumberFormat="1" applyFont="1" applyFill="1" applyBorder="1" applyAlignment="1" applyProtection="1">
      <alignment vertical="center" wrapTex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78" fontId="7" fillId="0" borderId="53" xfId="40" applyNumberFormat="1" applyFont="1" applyFill="1" applyBorder="1" applyAlignment="1" applyProtection="1">
      <alignment vertical="center" wrapText="1"/>
      <protection/>
    </xf>
    <xf numFmtId="3" fontId="60" fillId="33" borderId="18" xfId="0" applyNumberFormat="1" applyFont="1" applyFill="1" applyBorder="1" applyAlignment="1">
      <alignment wrapText="1"/>
    </xf>
    <xf numFmtId="3" fontId="60" fillId="33" borderId="24" xfId="0" applyNumberFormat="1" applyFont="1" applyFill="1" applyBorder="1" applyAlignment="1">
      <alignment/>
    </xf>
    <xf numFmtId="0" fontId="13" fillId="0" borderId="63" xfId="58" applyFont="1" applyFill="1" applyBorder="1" applyAlignment="1" applyProtection="1">
      <alignment horizontal="left" vertical="center" wrapText="1" indent="2"/>
      <protection/>
    </xf>
    <xf numFmtId="178" fontId="13" fillId="0" borderId="62" xfId="40" applyNumberFormat="1" applyFont="1" applyFill="1" applyBorder="1" applyAlignment="1" applyProtection="1">
      <alignment vertical="center" wrapText="1"/>
      <protection/>
    </xf>
    <xf numFmtId="178" fontId="13" fillId="0" borderId="79" xfId="40" applyNumberFormat="1" applyFont="1" applyFill="1" applyBorder="1" applyAlignment="1" applyProtection="1">
      <alignment vertical="center" wrapText="1"/>
      <protection/>
    </xf>
    <xf numFmtId="178" fontId="13" fillId="0" borderId="47" xfId="40" applyNumberFormat="1" applyFont="1" applyFill="1" applyBorder="1" applyAlignment="1" applyProtection="1">
      <alignment vertical="center" wrapText="1"/>
      <protection/>
    </xf>
    <xf numFmtId="178" fontId="1" fillId="0" borderId="80" xfId="4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61" fillId="0" borderId="31" xfId="0" applyFont="1" applyBorder="1" applyAlignment="1">
      <alignment wrapText="1"/>
    </xf>
    <xf numFmtId="178" fontId="11" fillId="33" borderId="28" xfId="40" applyNumberFormat="1" applyFont="1" applyFill="1" applyBorder="1" applyAlignment="1">
      <alignment/>
    </xf>
    <xf numFmtId="178" fontId="11" fillId="33" borderId="43" xfId="40" applyNumberFormat="1" applyFont="1" applyFill="1" applyBorder="1" applyAlignment="1">
      <alignment/>
    </xf>
    <xf numFmtId="0" fontId="61" fillId="0" borderId="32" xfId="0" applyFont="1" applyBorder="1" applyAlignment="1">
      <alignment wrapText="1"/>
    </xf>
    <xf numFmtId="178" fontId="11" fillId="33" borderId="49" xfId="40" applyNumberFormat="1" applyFont="1" applyFill="1" applyBorder="1" applyAlignment="1">
      <alignment/>
    </xf>
    <xf numFmtId="178" fontId="11" fillId="33" borderId="41" xfId="4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178" fontId="7" fillId="33" borderId="15" xfId="40" applyNumberFormat="1" applyFont="1" applyFill="1" applyBorder="1" applyAlignment="1">
      <alignment/>
    </xf>
    <xf numFmtId="178" fontId="1" fillId="0" borderId="15" xfId="40" applyNumberFormat="1" applyFont="1" applyFill="1" applyBorder="1" applyAlignment="1">
      <alignment horizontal="center"/>
    </xf>
    <xf numFmtId="178" fontId="11" fillId="0" borderId="28" xfId="40" applyNumberFormat="1" applyFont="1" applyFill="1" applyBorder="1" applyAlignment="1">
      <alignment/>
    </xf>
    <xf numFmtId="178" fontId="1" fillId="0" borderId="43" xfId="40" applyNumberFormat="1" applyFont="1" applyFill="1" applyBorder="1" applyAlignment="1">
      <alignment horizontal="center"/>
    </xf>
    <xf numFmtId="0" fontId="58" fillId="0" borderId="50" xfId="0" applyFont="1" applyBorder="1" applyAlignment="1">
      <alignment/>
    </xf>
    <xf numFmtId="178" fontId="11" fillId="0" borderId="41" xfId="40" applyNumberFormat="1" applyFont="1" applyFill="1" applyBorder="1" applyAlignment="1">
      <alignment/>
    </xf>
    <xf numFmtId="178" fontId="1" fillId="0" borderId="51" xfId="40" applyNumberFormat="1" applyFont="1" applyFill="1" applyBorder="1" applyAlignment="1">
      <alignment horizontal="center"/>
    </xf>
    <xf numFmtId="0" fontId="58" fillId="0" borderId="31" xfId="0" applyFont="1" applyBorder="1" applyAlignment="1">
      <alignment/>
    </xf>
    <xf numFmtId="178" fontId="11" fillId="33" borderId="41" xfId="40" applyNumberFormat="1" applyFont="1" applyFill="1" applyBorder="1" applyAlignment="1">
      <alignment/>
    </xf>
    <xf numFmtId="178" fontId="7" fillId="0" borderId="15" xfId="40" applyNumberFormat="1" applyFont="1" applyFill="1" applyBorder="1" applyAlignment="1" applyProtection="1">
      <alignment vertical="center" wrapText="1"/>
      <protection/>
    </xf>
    <xf numFmtId="0" fontId="25" fillId="0" borderId="26" xfId="58" applyFont="1" applyFill="1" applyBorder="1" applyAlignment="1">
      <alignment horizontal="center" vertical="center"/>
      <protection/>
    </xf>
    <xf numFmtId="0" fontId="25" fillId="0" borderId="29" xfId="58" applyFont="1" applyFill="1" applyBorder="1" applyAlignment="1">
      <alignment horizontal="center" vertical="center"/>
      <protection/>
    </xf>
    <xf numFmtId="0" fontId="25" fillId="0" borderId="37" xfId="58" applyFont="1" applyFill="1" applyBorder="1" applyAlignment="1">
      <alignment horizontal="center" vertical="center"/>
      <protection/>
    </xf>
    <xf numFmtId="0" fontId="25" fillId="0" borderId="31" xfId="58" applyFont="1" applyFill="1" applyBorder="1" applyAlignment="1">
      <alignment horizontal="center" vertical="center"/>
      <protection/>
    </xf>
    <xf numFmtId="0" fontId="25" fillId="0" borderId="28" xfId="58" applyFont="1" applyFill="1" applyBorder="1" applyAlignment="1" applyProtection="1">
      <alignment wrapText="1"/>
      <protection locked="0"/>
    </xf>
    <xf numFmtId="178" fontId="25" fillId="0" borderId="28" xfId="40" applyNumberFormat="1" applyFont="1" applyFill="1" applyBorder="1" applyAlignment="1" applyProtection="1">
      <alignment horizontal="center" vertical="center"/>
      <protection locked="0"/>
    </xf>
    <xf numFmtId="178" fontId="25" fillId="0" borderId="43" xfId="40" applyNumberFormat="1" applyFont="1" applyFill="1" applyBorder="1" applyAlignment="1">
      <alignment horizontal="center" vertical="center"/>
    </xf>
    <xf numFmtId="175" fontId="5" fillId="33" borderId="22" xfId="59" applyNumberFormat="1" applyFont="1" applyFill="1" applyBorder="1" applyAlignment="1" applyProtection="1">
      <alignment vertical="center" wrapText="1"/>
      <protection locked="0"/>
    </xf>
    <xf numFmtId="178" fontId="25" fillId="0" borderId="22" xfId="40" applyNumberFormat="1" applyFont="1" applyFill="1" applyBorder="1" applyAlignment="1" applyProtection="1">
      <alignment horizontal="center" vertical="center"/>
      <protection locked="0"/>
    </xf>
    <xf numFmtId="178" fontId="25" fillId="0" borderId="49" xfId="40" applyNumberFormat="1" applyFont="1" applyFill="1" applyBorder="1" applyAlignment="1">
      <alignment horizontal="center" vertical="center"/>
    </xf>
    <xf numFmtId="175" fontId="5" fillId="33" borderId="22" xfId="59" applyNumberFormat="1" applyFont="1" applyFill="1" applyBorder="1" applyAlignment="1">
      <alignment vertical="center" wrapText="1"/>
      <protection/>
    </xf>
    <xf numFmtId="0" fontId="25" fillId="0" borderId="50" xfId="58" applyFont="1" applyFill="1" applyBorder="1" applyAlignment="1">
      <alignment horizontal="center" vertical="center"/>
      <protection/>
    </xf>
    <xf numFmtId="175" fontId="5" fillId="33" borderId="41" xfId="59" applyNumberFormat="1" applyFont="1" applyFill="1" applyBorder="1" applyAlignment="1">
      <alignment vertical="center" wrapText="1"/>
      <protection/>
    </xf>
    <xf numFmtId="178" fontId="25" fillId="0" borderId="41" xfId="40" applyNumberFormat="1" applyFont="1" applyFill="1" applyBorder="1" applyAlignment="1" applyProtection="1">
      <alignment horizontal="center" vertical="center"/>
      <protection locked="0"/>
    </xf>
    <xf numFmtId="178" fontId="25" fillId="0" borderId="51" xfId="40" applyNumberFormat="1" applyFont="1" applyFill="1" applyBorder="1" applyAlignment="1">
      <alignment horizontal="center" vertical="center"/>
    </xf>
    <xf numFmtId="0" fontId="25" fillId="0" borderId="70" xfId="58" applyFont="1" applyFill="1" applyBorder="1" applyAlignment="1">
      <alignment horizontal="center" vertical="center"/>
      <protection/>
    </xf>
    <xf numFmtId="0" fontId="45" fillId="0" borderId="71" xfId="58" applyFont="1" applyFill="1" applyBorder="1">
      <alignment/>
      <protection/>
    </xf>
    <xf numFmtId="178" fontId="45" fillId="0" borderId="71" xfId="58" applyNumberFormat="1" applyFont="1" applyFill="1" applyBorder="1">
      <alignment/>
      <protection/>
    </xf>
    <xf numFmtId="178" fontId="45" fillId="0" borderId="55" xfId="58" applyNumberFormat="1" applyFont="1" applyFill="1" applyBorder="1">
      <alignment/>
      <protection/>
    </xf>
    <xf numFmtId="49" fontId="7" fillId="33" borderId="23" xfId="59" applyNumberFormat="1" applyFont="1" applyFill="1" applyBorder="1" applyAlignment="1">
      <alignment horizontal="center" vertical="center" wrapText="1"/>
      <protection/>
    </xf>
    <xf numFmtId="3" fontId="7" fillId="33" borderId="24" xfId="59" applyNumberFormat="1" applyFont="1" applyFill="1" applyBorder="1" applyAlignment="1" applyProtection="1">
      <alignment horizontal="center" vertical="center" wrapText="1"/>
      <protection/>
    </xf>
    <xf numFmtId="3" fontId="7" fillId="33" borderId="25" xfId="59" applyNumberFormat="1" applyFont="1" applyFill="1" applyBorder="1" applyAlignment="1" applyProtection="1">
      <alignment horizontal="center" vertical="center" wrapText="1"/>
      <protection/>
    </xf>
    <xf numFmtId="49" fontId="7" fillId="33" borderId="66" xfId="59" applyNumberFormat="1" applyFont="1" applyFill="1" applyBorder="1" applyAlignment="1">
      <alignment horizontal="center" vertical="center" wrapText="1"/>
      <protection/>
    </xf>
    <xf numFmtId="176" fontId="11" fillId="33" borderId="67" xfId="59" applyNumberFormat="1" applyFont="1" applyFill="1" applyBorder="1" applyAlignment="1" applyProtection="1">
      <alignment horizontal="center" vertical="center" wrapText="1"/>
      <protection locked="0"/>
    </xf>
    <xf numFmtId="3" fontId="11" fillId="33" borderId="67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67" xfId="59" applyNumberFormat="1" applyFont="1" applyFill="1" applyBorder="1" applyAlignment="1" applyProtection="1">
      <alignment horizontal="center" vertical="center" wrapText="1"/>
      <protection locked="0"/>
    </xf>
    <xf numFmtId="3" fontId="11" fillId="33" borderId="81" xfId="59" applyNumberFormat="1" applyFont="1" applyFill="1" applyBorder="1" applyAlignment="1">
      <alignment horizontal="center" vertical="center" wrapText="1"/>
      <protection/>
    </xf>
    <xf numFmtId="49" fontId="7" fillId="33" borderId="63" xfId="59" applyNumberFormat="1" applyFont="1" applyFill="1" applyBorder="1" applyAlignment="1">
      <alignment horizontal="center" vertical="center" wrapText="1"/>
      <protection/>
    </xf>
    <xf numFmtId="176" fontId="11" fillId="33" borderId="27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27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57" xfId="59" applyNumberFormat="1" applyFont="1" applyFill="1" applyBorder="1" applyAlignment="1">
      <alignment horizontal="center" vertical="center" wrapText="1"/>
      <protection/>
    </xf>
    <xf numFmtId="49" fontId="7" fillId="33" borderId="32" xfId="59" applyNumberFormat="1" applyFont="1" applyFill="1" applyBorder="1" applyAlignment="1">
      <alignment horizontal="center" vertical="center" wrapText="1"/>
      <protection/>
    </xf>
    <xf numFmtId="176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49" xfId="59" applyNumberFormat="1" applyFont="1" applyFill="1" applyBorder="1" applyAlignment="1">
      <alignment horizontal="center" vertical="center" wrapText="1"/>
      <protection/>
    </xf>
    <xf numFmtId="49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49" fontId="7" fillId="33" borderId="44" xfId="59" applyNumberFormat="1" applyFont="1" applyFill="1" applyBorder="1" applyAlignment="1">
      <alignment horizontal="center" vertical="center" wrapText="1"/>
      <protection/>
    </xf>
    <xf numFmtId="176" fontId="11" fillId="33" borderId="30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30" xfId="59" applyNumberFormat="1" applyFont="1" applyFill="1" applyBorder="1" applyAlignment="1" applyProtection="1">
      <alignment horizontal="center" vertical="center" wrapText="1"/>
      <protection locked="0"/>
    </xf>
    <xf numFmtId="3" fontId="11" fillId="33" borderId="30" xfId="59" applyNumberFormat="1" applyFont="1" applyFill="1" applyBorder="1" applyAlignment="1" applyProtection="1">
      <alignment horizontal="center" vertical="center" wrapText="1"/>
      <protection locked="0"/>
    </xf>
    <xf numFmtId="175" fontId="11" fillId="33" borderId="54" xfId="59" applyNumberFormat="1" applyFont="1" applyFill="1" applyBorder="1" applyAlignment="1">
      <alignment horizontal="center" vertical="center" wrapText="1"/>
      <protection/>
    </xf>
    <xf numFmtId="3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59" applyNumberFormat="1" applyFont="1" applyFill="1" applyBorder="1" applyAlignment="1">
      <alignment horizontal="center" vertical="center" wrapText="1"/>
      <protection/>
    </xf>
    <xf numFmtId="175" fontId="11" fillId="33" borderId="81" xfId="59" applyNumberFormat="1" applyFont="1" applyFill="1" applyBorder="1" applyAlignment="1">
      <alignment horizontal="center" vertical="center" wrapText="1"/>
      <protection/>
    </xf>
    <xf numFmtId="175" fontId="7" fillId="33" borderId="24" xfId="59" applyNumberFormat="1" applyFont="1" applyFill="1" applyBorder="1" applyAlignment="1">
      <alignment horizontal="center" vertical="center" wrapText="1"/>
      <protection/>
    </xf>
    <xf numFmtId="175" fontId="7" fillId="33" borderId="25" xfId="59" applyNumberFormat="1" applyFont="1" applyFill="1" applyBorder="1" applyAlignment="1">
      <alignment horizontal="center" vertical="center" wrapText="1"/>
      <protection/>
    </xf>
    <xf numFmtId="175" fontId="11" fillId="33" borderId="27" xfId="59" applyNumberFormat="1" applyFont="1" applyFill="1" applyBorder="1" applyAlignment="1">
      <alignment horizontal="center" vertical="center" wrapText="1"/>
      <protection/>
    </xf>
    <xf numFmtId="175" fontId="7" fillId="33" borderId="27" xfId="59" applyNumberFormat="1" applyFont="1" applyFill="1" applyBorder="1" applyAlignment="1">
      <alignment horizontal="center" vertical="center" wrapText="1"/>
      <protection/>
    </xf>
    <xf numFmtId="3" fontId="51" fillId="0" borderId="22" xfId="0" applyNumberFormat="1" applyFont="1" applyFill="1" applyBorder="1" applyAlignment="1">
      <alignment/>
    </xf>
    <xf numFmtId="178" fontId="0" fillId="0" borderId="22" xfId="40" applyNumberFormat="1" applyFont="1" applyBorder="1" applyAlignment="1">
      <alignment/>
    </xf>
    <xf numFmtId="3" fontId="11" fillId="33" borderId="14" xfId="0" applyNumberFormat="1" applyFont="1" applyFill="1" applyBorder="1" applyAlignment="1">
      <alignment horizontal="center" vertical="center"/>
    </xf>
    <xf numFmtId="178" fontId="11" fillId="33" borderId="14" xfId="40" applyNumberFormat="1" applyFont="1" applyFill="1" applyBorder="1" applyAlignment="1">
      <alignment horizontal="center" vertical="center"/>
    </xf>
    <xf numFmtId="3" fontId="11" fillId="33" borderId="35" xfId="0" applyNumberFormat="1" applyFont="1" applyFill="1" applyBorder="1" applyAlignment="1">
      <alignment horizontal="center" vertical="center"/>
    </xf>
    <xf numFmtId="178" fontId="11" fillId="33" borderId="33" xfId="40" applyNumberFormat="1" applyFont="1" applyFill="1" applyBorder="1" applyAlignment="1">
      <alignment horizontal="center"/>
    </xf>
    <xf numFmtId="178" fontId="11" fillId="33" borderId="47" xfId="40" applyNumberFormat="1" applyFont="1" applyFill="1" applyBorder="1" applyAlignment="1">
      <alignment horizontal="center"/>
    </xf>
    <xf numFmtId="178" fontId="0" fillId="0" borderId="47" xfId="40" applyNumberFormat="1" applyFont="1" applyBorder="1" applyAlignment="1">
      <alignment horizontal="center"/>
    </xf>
    <xf numFmtId="178" fontId="0" fillId="0" borderId="33" xfId="40" applyNumberFormat="1" applyFont="1" applyBorder="1" applyAlignment="1">
      <alignment horizontal="center"/>
    </xf>
    <xf numFmtId="178" fontId="0" fillId="0" borderId="56" xfId="40" applyNumberFormat="1" applyFont="1" applyBorder="1" applyAlignment="1">
      <alignment horizontal="center"/>
    </xf>
    <xf numFmtId="178" fontId="11" fillId="33" borderId="13" xfId="4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178" fontId="11" fillId="0" borderId="22" xfId="40" applyNumberFormat="1" applyFont="1" applyBorder="1" applyAlignment="1">
      <alignment horizontal="center"/>
    </xf>
    <xf numFmtId="178" fontId="11" fillId="33" borderId="22" xfId="40" applyNumberFormat="1" applyFont="1" applyFill="1" applyBorder="1" applyAlignment="1">
      <alignment horizontal="center"/>
    </xf>
    <xf numFmtId="178" fontId="11" fillId="33" borderId="38" xfId="40" applyNumberFormat="1" applyFont="1" applyFill="1" applyBorder="1" applyAlignment="1">
      <alignment horizontal="center"/>
    </xf>
    <xf numFmtId="178" fontId="11" fillId="0" borderId="30" xfId="40" applyNumberFormat="1" applyFont="1" applyBorder="1" applyAlignment="1">
      <alignment horizontal="center"/>
    </xf>
    <xf numFmtId="178" fontId="11" fillId="33" borderId="30" xfId="40" applyNumberFormat="1" applyFont="1" applyFill="1" applyBorder="1" applyAlignment="1">
      <alignment horizontal="center"/>
    </xf>
    <xf numFmtId="178" fontId="11" fillId="33" borderId="48" xfId="40" applyNumberFormat="1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7" fillId="0" borderId="35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65" xfId="0" applyFont="1" applyBorder="1" applyAlignment="1">
      <alignment/>
    </xf>
    <xf numFmtId="0" fontId="7" fillId="33" borderId="13" xfId="0" applyFont="1" applyFill="1" applyBorder="1" applyAlignment="1">
      <alignment/>
    </xf>
    <xf numFmtId="49" fontId="11" fillId="0" borderId="73" xfId="0" applyNumberFormat="1" applyFont="1" applyBorder="1" applyAlignment="1">
      <alignment horizontal="center"/>
    </xf>
    <xf numFmtId="0" fontId="11" fillId="0" borderId="82" xfId="0" applyFont="1" applyBorder="1" applyAlignment="1">
      <alignment/>
    </xf>
    <xf numFmtId="49" fontId="11" fillId="0" borderId="33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1" fillId="0" borderId="56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/>
    </xf>
    <xf numFmtId="49" fontId="11" fillId="33" borderId="73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0" fontId="11" fillId="0" borderId="56" xfId="0" applyFont="1" applyBorder="1" applyAlignment="1">
      <alignment/>
    </xf>
    <xf numFmtId="49" fontId="11" fillId="0" borderId="0" xfId="59" applyNumberFormat="1" applyFont="1" applyFill="1" applyAlignment="1">
      <alignment horizontal="center" vertical="center" wrapText="1"/>
      <protection/>
    </xf>
    <xf numFmtId="175" fontId="11" fillId="0" borderId="0" xfId="59" applyNumberFormat="1" applyFont="1" applyFill="1" applyAlignment="1">
      <alignment vertical="center" wrapText="1"/>
      <protection/>
    </xf>
    <xf numFmtId="175" fontId="11" fillId="0" borderId="0" xfId="59" applyNumberFormat="1" applyFont="1" applyFill="1" applyAlignment="1">
      <alignment horizontal="center" vertical="center" wrapText="1"/>
      <protection/>
    </xf>
    <xf numFmtId="175" fontId="12" fillId="0" borderId="0" xfId="59" applyNumberFormat="1" applyFont="1" applyFill="1" applyAlignment="1">
      <alignment horizontal="center"/>
      <protection/>
    </xf>
    <xf numFmtId="175" fontId="11" fillId="33" borderId="67" xfId="59" applyNumberFormat="1" applyFont="1" applyFill="1" applyBorder="1" applyAlignment="1" applyProtection="1">
      <alignment horizontal="left" vertical="center" wrapText="1"/>
      <protection locked="0"/>
    </xf>
    <xf numFmtId="175" fontId="11" fillId="33" borderId="27" xfId="59" applyNumberFormat="1" applyFont="1" applyFill="1" applyBorder="1" applyAlignment="1" applyProtection="1">
      <alignment horizontal="left" vertical="center" wrapText="1"/>
      <protection locked="0"/>
    </xf>
    <xf numFmtId="175" fontId="11" fillId="33" borderId="22" xfId="59" applyNumberFormat="1" applyFont="1" applyFill="1" applyBorder="1" applyAlignment="1">
      <alignment horizontal="left" vertical="center" wrapText="1"/>
      <protection/>
    </xf>
    <xf numFmtId="175" fontId="11" fillId="33" borderId="30" xfId="59" applyNumberFormat="1" applyFont="1" applyFill="1" applyBorder="1" applyAlignment="1">
      <alignment horizontal="left" vertical="center" wrapText="1"/>
      <protection/>
    </xf>
    <xf numFmtId="175" fontId="11" fillId="33" borderId="22" xfId="59" applyNumberFormat="1" applyFont="1" applyFill="1" applyBorder="1" applyAlignment="1" applyProtection="1">
      <alignment horizontal="left" vertical="center" wrapText="1"/>
      <protection locked="0"/>
    </xf>
    <xf numFmtId="175" fontId="11" fillId="33" borderId="30" xfId="59" applyNumberFormat="1" applyFont="1" applyFill="1" applyBorder="1" applyAlignment="1" applyProtection="1">
      <alignment horizontal="left" vertical="center" wrapText="1"/>
      <protection locked="0"/>
    </xf>
    <xf numFmtId="175" fontId="11" fillId="33" borderId="27" xfId="59" applyNumberFormat="1" applyFont="1" applyFill="1" applyBorder="1" applyAlignment="1">
      <alignment horizontal="left" vertical="center" wrapText="1"/>
      <protection/>
    </xf>
    <xf numFmtId="175" fontId="11" fillId="33" borderId="24" xfId="59" applyNumberFormat="1" applyFont="1" applyFill="1" applyBorder="1" applyAlignment="1" applyProtection="1">
      <alignment horizontal="center" vertical="center" wrapText="1"/>
      <protection/>
    </xf>
    <xf numFmtId="175" fontId="7" fillId="0" borderId="83" xfId="59" applyNumberFormat="1" applyFont="1" applyFill="1" applyBorder="1" applyAlignment="1">
      <alignment horizontal="center" vertical="center"/>
      <protection/>
    </xf>
    <xf numFmtId="175" fontId="7" fillId="0" borderId="84" xfId="59" applyNumberFormat="1" applyFont="1" applyFill="1" applyBorder="1" applyAlignment="1">
      <alignment horizontal="center" vertical="center"/>
      <protection/>
    </xf>
    <xf numFmtId="175" fontId="7" fillId="0" borderId="85" xfId="59" applyNumberFormat="1" applyFont="1" applyFill="1" applyBorder="1" applyAlignment="1">
      <alignment horizontal="center" vertical="center" wrapText="1"/>
      <protection/>
    </xf>
    <xf numFmtId="175" fontId="7" fillId="33" borderId="24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>
      <alignment/>
      <protection/>
    </xf>
    <xf numFmtId="0" fontId="16" fillId="0" borderId="0" xfId="59" applyFont="1">
      <alignment/>
      <protection/>
    </xf>
    <xf numFmtId="0" fontId="11" fillId="33" borderId="0" xfId="59" applyFont="1" applyFill="1">
      <alignment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178" fontId="13" fillId="0" borderId="22" xfId="40" applyNumberFormat="1" applyFont="1" applyFill="1" applyBorder="1" applyAlignment="1" applyProtection="1">
      <alignment vertical="center" wrapText="1"/>
      <protection/>
    </xf>
    <xf numFmtId="178" fontId="13" fillId="0" borderId="38" xfId="40" applyNumberFormat="1" applyFont="1" applyFill="1" applyBorder="1" applyAlignment="1" applyProtection="1">
      <alignment vertical="center" wrapText="1"/>
      <protection locked="0"/>
    </xf>
    <xf numFmtId="178" fontId="13" fillId="0" borderId="33" xfId="40" applyNumberFormat="1" applyFont="1" applyFill="1" applyBorder="1" applyAlignment="1" applyProtection="1">
      <alignment vertical="center" wrapText="1"/>
      <protection locked="0"/>
    </xf>
    <xf numFmtId="178" fontId="7" fillId="0" borderId="64" xfId="40" applyNumberFormat="1" applyFont="1" applyBorder="1" applyAlignment="1">
      <alignment horizontal="right"/>
    </xf>
    <xf numFmtId="178" fontId="11" fillId="0" borderId="77" xfId="40" applyNumberFormat="1" applyFont="1" applyFill="1" applyBorder="1" applyAlignment="1">
      <alignment/>
    </xf>
    <xf numFmtId="178" fontId="11" fillId="0" borderId="45" xfId="40" applyNumberFormat="1" applyFont="1" applyFill="1" applyBorder="1" applyAlignment="1">
      <alignment/>
    </xf>
    <xf numFmtId="178" fontId="11" fillId="0" borderId="45" xfId="40" applyNumberFormat="1" applyFont="1" applyFill="1" applyBorder="1" applyAlignment="1">
      <alignment/>
    </xf>
    <xf numFmtId="178" fontId="11" fillId="0" borderId="46" xfId="40" applyNumberFormat="1" applyFont="1" applyFill="1" applyBorder="1" applyAlignment="1">
      <alignment/>
    </xf>
    <xf numFmtId="178" fontId="11" fillId="0" borderId="46" xfId="40" applyNumberFormat="1" applyFont="1" applyBorder="1" applyAlignment="1">
      <alignment/>
    </xf>
    <xf numFmtId="178" fontId="11" fillId="0" borderId="75" xfId="40" applyNumberFormat="1" applyFont="1" applyBorder="1" applyAlignment="1">
      <alignment/>
    </xf>
    <xf numFmtId="0" fontId="11" fillId="0" borderId="73" xfId="0" applyFont="1" applyBorder="1" applyAlignment="1">
      <alignment/>
    </xf>
    <xf numFmtId="0" fontId="0" fillId="0" borderId="34" xfId="0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78" fontId="7" fillId="0" borderId="22" xfId="0" applyNumberFormat="1" applyFont="1" applyBorder="1" applyAlignment="1">
      <alignment/>
    </xf>
    <xf numFmtId="0" fontId="11" fillId="0" borderId="32" xfId="0" applyFont="1" applyBorder="1" applyAlignment="1">
      <alignment wrapText="1"/>
    </xf>
    <xf numFmtId="0" fontId="12" fillId="0" borderId="50" xfId="0" applyFont="1" applyBorder="1" applyAlignment="1">
      <alignment/>
    </xf>
    <xf numFmtId="178" fontId="12" fillId="0" borderId="41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33" borderId="22" xfId="0" applyNumberFormat="1" applyFont="1" applyFill="1" applyBorder="1" applyAlignment="1">
      <alignment horizontal="center"/>
    </xf>
    <xf numFmtId="3" fontId="11" fillId="33" borderId="22" xfId="0" applyNumberFormat="1" applyFont="1" applyFill="1" applyBorder="1" applyAlignment="1">
      <alignment/>
    </xf>
    <xf numFmtId="178" fontId="7" fillId="0" borderId="22" xfId="40" applyNumberFormat="1" applyFont="1" applyBorder="1" applyAlignment="1">
      <alignment horizontal="center"/>
    </xf>
    <xf numFmtId="178" fontId="11" fillId="0" borderId="22" xfId="40" applyNumberFormat="1" applyFont="1" applyBorder="1" applyAlignment="1">
      <alignment horizontal="center"/>
    </xf>
    <xf numFmtId="178" fontId="11" fillId="33" borderId="22" xfId="40" applyNumberFormat="1" applyFont="1" applyFill="1" applyBorder="1" applyAlignment="1">
      <alignment/>
    </xf>
    <xf numFmtId="0" fontId="58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78" fontId="0" fillId="0" borderId="0" xfId="40" applyNumberFormat="1" applyFont="1" applyFill="1" applyAlignment="1">
      <alignment/>
    </xf>
    <xf numFmtId="178" fontId="0" fillId="0" borderId="0" xfId="40" applyNumberFormat="1" applyFont="1" applyAlignment="1">
      <alignment horizontal="right"/>
    </xf>
    <xf numFmtId="0" fontId="7" fillId="0" borderId="0" xfId="0" applyFont="1" applyBorder="1" applyAlignment="1">
      <alignment wrapText="1"/>
    </xf>
    <xf numFmtId="175" fontId="7" fillId="0" borderId="24" xfId="59" applyNumberFormat="1" applyFont="1" applyFill="1" applyBorder="1" applyAlignment="1" applyProtection="1">
      <alignment horizontal="center" vertical="center" wrapText="1"/>
      <protection/>
    </xf>
    <xf numFmtId="178" fontId="11" fillId="0" borderId="16" xfId="40" applyNumberFormat="1" applyFont="1" applyBorder="1" applyAlignment="1">
      <alignment/>
    </xf>
    <xf numFmtId="0" fontId="11" fillId="0" borderId="17" xfId="0" applyFont="1" applyBorder="1" applyAlignment="1">
      <alignment/>
    </xf>
    <xf numFmtId="178" fontId="11" fillId="0" borderId="17" xfId="40" applyNumberFormat="1" applyFont="1" applyBorder="1" applyAlignment="1">
      <alignment/>
    </xf>
    <xf numFmtId="178" fontId="11" fillId="0" borderId="42" xfId="4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178" fontId="0" fillId="0" borderId="33" xfId="40" applyNumberFormat="1" applyFont="1" applyFill="1" applyBorder="1" applyAlignment="1">
      <alignment horizontal="center"/>
    </xf>
    <xf numFmtId="178" fontId="7" fillId="0" borderId="73" xfId="4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178" fontId="5" fillId="0" borderId="27" xfId="4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178" fontId="6" fillId="0" borderId="71" xfId="40" applyNumberFormat="1" applyFont="1" applyBorder="1" applyAlignment="1">
      <alignment/>
    </xf>
    <xf numFmtId="178" fontId="6" fillId="0" borderId="55" xfId="4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178" fontId="5" fillId="0" borderId="51" xfId="40" applyNumberFormat="1" applyFont="1" applyBorder="1" applyAlignment="1">
      <alignment/>
    </xf>
    <xf numFmtId="0" fontId="6" fillId="0" borderId="70" xfId="0" applyFont="1" applyBorder="1" applyAlignment="1">
      <alignment/>
    </xf>
    <xf numFmtId="0" fontId="5" fillId="0" borderId="50" xfId="0" applyFont="1" applyBorder="1" applyAlignment="1">
      <alignment wrapText="1"/>
    </xf>
    <xf numFmtId="178" fontId="5" fillId="0" borderId="58" xfId="4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33" borderId="28" xfId="0" applyFont="1" applyFill="1" applyBorder="1" applyAlignment="1">
      <alignment/>
    </xf>
    <xf numFmtId="3" fontId="5" fillId="0" borderId="32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178" fontId="6" fillId="0" borderId="14" xfId="4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8" fontId="11" fillId="33" borderId="73" xfId="42" applyNumberFormat="1" applyFont="1" applyFill="1" applyBorder="1" applyAlignment="1">
      <alignment/>
    </xf>
    <xf numFmtId="178" fontId="11" fillId="33" borderId="33" xfId="42" applyNumberFormat="1" applyFont="1" applyFill="1" applyBorder="1" applyAlignment="1">
      <alignment/>
    </xf>
    <xf numFmtId="178" fontId="11" fillId="33" borderId="34" xfId="42" applyNumberFormat="1" applyFont="1" applyFill="1" applyBorder="1" applyAlignment="1">
      <alignment/>
    </xf>
    <xf numFmtId="178" fontId="7" fillId="33" borderId="17" xfId="42" applyNumberFormat="1" applyFont="1" applyFill="1" applyBorder="1" applyAlignment="1">
      <alignment horizontal="right"/>
    </xf>
    <xf numFmtId="178" fontId="11" fillId="33" borderId="56" xfId="42" applyNumberFormat="1" applyFont="1" applyFill="1" applyBorder="1" applyAlignment="1">
      <alignment/>
    </xf>
    <xf numFmtId="178" fontId="7" fillId="33" borderId="15" xfId="42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178" fontId="11" fillId="0" borderId="33" xfId="42" applyNumberFormat="1" applyFont="1" applyFill="1" applyBorder="1" applyAlignment="1">
      <alignment/>
    </xf>
    <xf numFmtId="178" fontId="5" fillId="0" borderId="43" xfId="40" applyNumberFormat="1" applyFont="1" applyFill="1" applyBorder="1" applyAlignment="1">
      <alignment/>
    </xf>
    <xf numFmtId="178" fontId="5" fillId="0" borderId="49" xfId="40" applyNumberFormat="1" applyFont="1" applyFill="1" applyBorder="1" applyAlignment="1">
      <alignment/>
    </xf>
    <xf numFmtId="0" fontId="21" fillId="0" borderId="82" xfId="58" applyFont="1" applyFill="1" applyBorder="1" applyAlignment="1" applyProtection="1">
      <alignment horizontal="center" vertical="center" wrapText="1"/>
      <protection/>
    </xf>
    <xf numFmtId="0" fontId="21" fillId="0" borderId="17" xfId="58" applyFont="1" applyFill="1" applyBorder="1" applyAlignment="1" applyProtection="1">
      <alignment horizontal="center" vertical="center" wrapText="1"/>
      <protection/>
    </xf>
    <xf numFmtId="0" fontId="21" fillId="0" borderId="42" xfId="58" applyFont="1" applyFill="1" applyBorder="1" applyAlignment="1" applyProtection="1">
      <alignment horizontal="center" vertical="center" wrapText="1"/>
      <protection/>
    </xf>
    <xf numFmtId="0" fontId="16" fillId="0" borderId="73" xfId="58" applyFont="1" applyFill="1" applyBorder="1" applyAlignment="1" applyProtection="1">
      <alignment horizontal="center" vertical="center"/>
      <protection/>
    </xf>
    <xf numFmtId="178" fontId="68" fillId="0" borderId="79" xfId="40" applyNumberFormat="1" applyFont="1" applyBorder="1" applyAlignment="1">
      <alignment/>
    </xf>
    <xf numFmtId="0" fontId="68" fillId="0" borderId="73" xfId="58" applyFont="1" applyFill="1" applyBorder="1">
      <alignment/>
      <protection/>
    </xf>
    <xf numFmtId="0" fontId="68" fillId="0" borderId="79" xfId="58" applyFont="1" applyFill="1" applyBorder="1">
      <alignment/>
      <protection/>
    </xf>
    <xf numFmtId="0" fontId="22" fillId="0" borderId="79" xfId="58" applyFont="1" applyFill="1" applyBorder="1">
      <alignment/>
      <protection/>
    </xf>
    <xf numFmtId="0" fontId="22" fillId="0" borderId="73" xfId="58" applyFont="1" applyFill="1" applyBorder="1">
      <alignment/>
      <protection/>
    </xf>
    <xf numFmtId="0" fontId="68" fillId="0" borderId="47" xfId="58" applyFont="1" applyFill="1" applyBorder="1">
      <alignment/>
      <protection/>
    </xf>
    <xf numFmtId="0" fontId="22" fillId="0" borderId="47" xfId="58" applyFont="1" applyFill="1" applyBorder="1">
      <alignment/>
      <protection/>
    </xf>
    <xf numFmtId="178" fontId="68" fillId="0" borderId="86" xfId="40" applyNumberFormat="1" applyFont="1" applyBorder="1" applyAlignment="1">
      <alignment/>
    </xf>
    <xf numFmtId="0" fontId="68" fillId="0" borderId="33" xfId="58" applyFont="1" applyFill="1" applyBorder="1">
      <alignment/>
      <protection/>
    </xf>
    <xf numFmtId="0" fontId="68" fillId="0" borderId="86" xfId="58" applyFont="1" applyFill="1" applyBorder="1">
      <alignment/>
      <protection/>
    </xf>
    <xf numFmtId="0" fontId="22" fillId="0" borderId="86" xfId="58" applyFont="1" applyFill="1" applyBorder="1">
      <alignment/>
      <protection/>
    </xf>
    <xf numFmtId="0" fontId="22" fillId="0" borderId="33" xfId="58" applyFont="1" applyFill="1" applyBorder="1">
      <alignment/>
      <protection/>
    </xf>
    <xf numFmtId="178" fontId="69" fillId="0" borderId="42" xfId="58" applyNumberFormat="1" applyFont="1" applyFill="1" applyBorder="1">
      <alignment/>
      <protection/>
    </xf>
    <xf numFmtId="178" fontId="70" fillId="0" borderId="42" xfId="58" applyNumberFormat="1" applyFont="1" applyFill="1" applyBorder="1">
      <alignment/>
      <protection/>
    </xf>
    <xf numFmtId="178" fontId="68" fillId="0" borderId="0" xfId="40" applyNumberFormat="1" applyFont="1" applyFill="1" applyBorder="1" applyAlignment="1">
      <alignment/>
    </xf>
    <xf numFmtId="0" fontId="22" fillId="0" borderId="18" xfId="58" applyFont="1" applyFill="1" applyBorder="1">
      <alignment/>
      <protection/>
    </xf>
    <xf numFmtId="0" fontId="22" fillId="0" borderId="17" xfId="58" applyFont="1" applyFill="1" applyBorder="1">
      <alignment/>
      <protection/>
    </xf>
    <xf numFmtId="0" fontId="22" fillId="0" borderId="53" xfId="58" applyFont="1" applyFill="1" applyBorder="1">
      <alignment/>
      <protection/>
    </xf>
    <xf numFmtId="0" fontId="22" fillId="0" borderId="42" xfId="58" applyFont="1" applyFill="1" applyBorder="1">
      <alignment/>
      <protection/>
    </xf>
    <xf numFmtId="178" fontId="71" fillId="0" borderId="53" xfId="40" applyNumberFormat="1" applyFont="1" applyFill="1" applyBorder="1" applyAlignment="1">
      <alignment horizontal="center" vertical="center"/>
    </xf>
    <xf numFmtId="178" fontId="71" fillId="0" borderId="17" xfId="40" applyNumberFormat="1" applyFont="1" applyFill="1" applyBorder="1" applyAlignment="1">
      <alignment horizontal="center" vertical="center"/>
    </xf>
    <xf numFmtId="178" fontId="8" fillId="0" borderId="53" xfId="40" applyNumberFormat="1" applyFont="1" applyFill="1" applyBorder="1" applyAlignment="1">
      <alignment horizontal="center" vertical="center"/>
    </xf>
    <xf numFmtId="178" fontId="8" fillId="0" borderId="17" xfId="40" applyNumberFormat="1" applyFont="1" applyFill="1" applyBorder="1" applyAlignment="1">
      <alignment horizontal="center" vertical="center"/>
    </xf>
    <xf numFmtId="0" fontId="25" fillId="0" borderId="0" xfId="58" applyFont="1" applyFill="1" applyBorder="1" applyAlignment="1">
      <alignment horizontal="center" vertical="center"/>
      <protection/>
    </xf>
    <xf numFmtId="0" fontId="45" fillId="0" borderId="0" xfId="58" applyFont="1" applyFill="1" applyBorder="1">
      <alignment/>
      <protection/>
    </xf>
    <xf numFmtId="178" fontId="45" fillId="0" borderId="0" xfId="58" applyNumberFormat="1" applyFont="1" applyFill="1" applyBorder="1">
      <alignment/>
      <protection/>
    </xf>
    <xf numFmtId="178" fontId="68" fillId="0" borderId="15" xfId="4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20" fillId="33" borderId="7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left" wrapText="1"/>
    </xf>
    <xf numFmtId="3" fontId="20" fillId="33" borderId="16" xfId="0" applyNumberFormat="1" applyFont="1" applyFill="1" applyBorder="1" applyAlignment="1">
      <alignment horizontal="left" wrapText="1"/>
    </xf>
    <xf numFmtId="3" fontId="20" fillId="33" borderId="52" xfId="0" applyNumberFormat="1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51" fillId="0" borderId="20" xfId="0" applyFont="1" applyBorder="1" applyAlignment="1">
      <alignment horizontal="left"/>
    </xf>
    <xf numFmtId="0" fontId="51" fillId="0" borderId="86" xfId="0" applyFont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38" fillId="0" borderId="18" xfId="0" applyFont="1" applyBorder="1" applyAlignment="1">
      <alignment horizontal="left" wrapText="1"/>
    </xf>
    <xf numFmtId="0" fontId="38" fillId="0" borderId="53" xfId="0" applyFont="1" applyBorder="1" applyAlignment="1">
      <alignment horizontal="left" wrapText="1"/>
    </xf>
    <xf numFmtId="0" fontId="38" fillId="0" borderId="42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8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42" xfId="0" applyFont="1" applyBorder="1" applyAlignment="1">
      <alignment/>
    </xf>
    <xf numFmtId="0" fontId="40" fillId="0" borderId="18" xfId="0" applyFont="1" applyBorder="1" applyAlignment="1">
      <alignment horizontal="left"/>
    </xf>
    <xf numFmtId="0" fontId="40" fillId="0" borderId="53" xfId="0" applyFont="1" applyBorder="1" applyAlignment="1">
      <alignment horizontal="left"/>
    </xf>
    <xf numFmtId="0" fontId="40" fillId="0" borderId="42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5" fillId="0" borderId="65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7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9" fontId="7" fillId="33" borderId="23" xfId="59" applyNumberFormat="1" applyFont="1" applyFill="1" applyBorder="1" applyAlignment="1">
      <alignment horizontal="center" vertical="center" wrapText="1"/>
      <protection/>
    </xf>
    <xf numFmtId="49" fontId="7" fillId="33" borderId="24" xfId="59" applyNumberFormat="1" applyFont="1" applyFill="1" applyBorder="1" applyAlignment="1">
      <alignment horizontal="center" vertical="center" wrapText="1"/>
      <protection/>
    </xf>
    <xf numFmtId="49" fontId="8" fillId="0" borderId="0" xfId="59" applyNumberFormat="1" applyFont="1" applyFill="1" applyBorder="1" applyAlignment="1">
      <alignment horizontal="center"/>
      <protection/>
    </xf>
    <xf numFmtId="49" fontId="7" fillId="0" borderId="88" xfId="59" applyNumberFormat="1" applyFont="1" applyFill="1" applyBorder="1" applyAlignment="1">
      <alignment horizontal="center" vertical="center" wrapText="1"/>
      <protection/>
    </xf>
    <xf numFmtId="49" fontId="7" fillId="0" borderId="89" xfId="59" applyNumberFormat="1" applyFont="1" applyFill="1" applyBorder="1" applyAlignment="1">
      <alignment horizontal="center" vertical="center" wrapText="1"/>
      <protection/>
    </xf>
    <xf numFmtId="175" fontId="7" fillId="0" borderId="90" xfId="59" applyNumberFormat="1" applyFont="1" applyFill="1" applyBorder="1" applyAlignment="1">
      <alignment horizontal="center" vertical="center"/>
      <protection/>
    </xf>
    <xf numFmtId="175" fontId="7" fillId="0" borderId="91" xfId="59" applyNumberFormat="1" applyFont="1" applyFill="1" applyBorder="1" applyAlignment="1">
      <alignment horizontal="center" vertical="center"/>
      <protection/>
    </xf>
    <xf numFmtId="175" fontId="7" fillId="0" borderId="90" xfId="59" applyNumberFormat="1" applyFont="1" applyFill="1" applyBorder="1" applyAlignment="1">
      <alignment horizontal="center" vertical="center" wrapText="1"/>
      <protection/>
    </xf>
    <xf numFmtId="175" fontId="7" fillId="0" borderId="91" xfId="59" applyNumberFormat="1" applyFont="1" applyFill="1" applyBorder="1" applyAlignment="1">
      <alignment horizontal="center" vertical="center" wrapText="1"/>
      <protection/>
    </xf>
    <xf numFmtId="175" fontId="7" fillId="0" borderId="92" xfId="59" applyNumberFormat="1" applyFont="1" applyFill="1" applyBorder="1" applyAlignment="1">
      <alignment horizontal="center" vertical="center"/>
      <protection/>
    </xf>
    <xf numFmtId="175" fontId="7" fillId="0" borderId="93" xfId="59" applyNumberFormat="1" applyFont="1" applyFill="1" applyBorder="1" applyAlignment="1">
      <alignment horizontal="center" vertical="center"/>
      <protection/>
    </xf>
    <xf numFmtId="175" fontId="7" fillId="0" borderId="94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8" xfId="58" applyFont="1" applyFill="1" applyBorder="1" applyAlignment="1" applyProtection="1">
      <alignment horizontal="left" vertical="center" wrapText="1"/>
      <protection/>
    </xf>
    <xf numFmtId="0" fontId="7" fillId="0" borderId="53" xfId="58" applyFont="1" applyFill="1" applyBorder="1" applyAlignment="1" applyProtection="1">
      <alignment horizontal="left" vertical="center" wrapText="1"/>
      <protection/>
    </xf>
    <xf numFmtId="0" fontId="7" fillId="0" borderId="64" xfId="58" applyFont="1" applyFill="1" applyBorder="1" applyAlignment="1" applyProtection="1">
      <alignment horizontal="left" vertical="center" wrapText="1"/>
      <protection/>
    </xf>
    <xf numFmtId="175" fontId="7" fillId="0" borderId="0" xfId="58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27" fillId="0" borderId="0" xfId="0" applyNumberFormat="1" applyFont="1" applyFill="1" applyBorder="1" applyAlignment="1">
      <alignment horizontal="center" vertical="center" wrapText="1"/>
    </xf>
    <xf numFmtId="175" fontId="26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5" fillId="33" borderId="16" xfId="0" applyFont="1" applyFill="1" applyBorder="1" applyAlignment="1">
      <alignment horizontal="right"/>
    </xf>
    <xf numFmtId="0" fontId="65" fillId="0" borderId="82" xfId="0" applyFont="1" applyFill="1" applyBorder="1" applyAlignment="1">
      <alignment horizontal="center"/>
    </xf>
    <xf numFmtId="0" fontId="65" fillId="0" borderId="95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35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65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5" xfId="0" applyNumberFormat="1" applyFont="1" applyBorder="1" applyAlignment="1">
      <alignment horizontal="left" vertical="center" wrapText="1"/>
    </xf>
    <xf numFmtId="3" fontId="6" fillId="0" borderId="40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left" vertical="center" wrapText="1"/>
    </xf>
    <xf numFmtId="3" fontId="6" fillId="0" borderId="5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34" fillId="0" borderId="16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78" fontId="34" fillId="0" borderId="18" xfId="40" applyNumberFormat="1" applyFont="1" applyBorder="1" applyAlignment="1">
      <alignment horizontal="center"/>
    </xf>
    <xf numFmtId="178" fontId="34" fillId="0" borderId="42" xfId="40" applyNumberFormat="1" applyFont="1" applyBorder="1" applyAlignment="1">
      <alignment horizontal="center"/>
    </xf>
    <xf numFmtId="0" fontId="34" fillId="0" borderId="18" xfId="0" applyFont="1" applyBorder="1" applyAlignment="1">
      <alignment vertical="center" wrapText="1"/>
    </xf>
    <xf numFmtId="0" fontId="34" fillId="0" borderId="53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35" fillId="0" borderId="18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178" fontId="35" fillId="0" borderId="18" xfId="40" applyNumberFormat="1" applyFont="1" applyBorder="1" applyAlignment="1">
      <alignment horizontal="center"/>
    </xf>
    <xf numFmtId="178" fontId="35" fillId="0" borderId="42" xfId="40" applyNumberFormat="1" applyFont="1" applyBorder="1" applyAlignment="1">
      <alignment horizontal="center"/>
    </xf>
    <xf numFmtId="178" fontId="35" fillId="0" borderId="40" xfId="40" applyNumberFormat="1" applyFont="1" applyBorder="1" applyAlignment="1">
      <alignment horizontal="center"/>
    </xf>
    <xf numFmtId="178" fontId="35" fillId="0" borderId="52" xfId="40" applyNumberFormat="1" applyFont="1" applyBorder="1" applyAlignment="1">
      <alignment horizontal="center"/>
    </xf>
    <xf numFmtId="0" fontId="68" fillId="0" borderId="18" xfId="58" applyFont="1" applyFill="1" applyBorder="1" applyAlignment="1">
      <alignment horizontal="center" wrapText="1"/>
      <protection/>
    </xf>
    <xf numFmtId="0" fontId="68" fillId="0" borderId="53" xfId="58" applyFont="1" applyFill="1" applyBorder="1" applyAlignment="1">
      <alignment horizontal="center" wrapText="1"/>
      <protection/>
    </xf>
    <xf numFmtId="0" fontId="68" fillId="0" borderId="42" xfId="58" applyFont="1" applyFill="1" applyBorder="1" applyAlignment="1">
      <alignment horizontal="center" wrapText="1"/>
      <protection/>
    </xf>
    <xf numFmtId="0" fontId="71" fillId="0" borderId="18" xfId="58" applyFont="1" applyFill="1" applyBorder="1" applyAlignment="1">
      <alignment horizontal="center" wrapText="1"/>
      <protection/>
    </xf>
    <xf numFmtId="0" fontId="71" fillId="0" borderId="53" xfId="58" applyFont="1" applyFill="1" applyBorder="1" applyAlignment="1">
      <alignment horizontal="center" wrapText="1"/>
      <protection/>
    </xf>
    <xf numFmtId="0" fontId="71" fillId="0" borderId="42" xfId="58" applyFont="1" applyFill="1" applyBorder="1" applyAlignment="1">
      <alignment horizontal="center" wrapText="1"/>
      <protection/>
    </xf>
    <xf numFmtId="0" fontId="68" fillId="0" borderId="20" xfId="0" applyFont="1" applyBorder="1" applyAlignment="1">
      <alignment horizontal="left" wrapText="1"/>
    </xf>
    <xf numFmtId="0" fontId="68" fillId="0" borderId="86" xfId="0" applyFont="1" applyBorder="1" applyAlignment="1">
      <alignment horizontal="left" wrapText="1"/>
    </xf>
    <xf numFmtId="0" fontId="68" fillId="0" borderId="74" xfId="0" applyFont="1" applyBorder="1" applyAlignment="1">
      <alignment horizontal="left" wrapText="1"/>
    </xf>
    <xf numFmtId="175" fontId="27" fillId="0" borderId="0" xfId="58" applyNumberFormat="1" applyFont="1" applyFill="1" applyBorder="1" applyAlignment="1" applyProtection="1">
      <alignment horizontal="center" vertical="center" wrapText="1"/>
      <protection/>
    </xf>
    <xf numFmtId="0" fontId="43" fillId="0" borderId="16" xfId="57" applyFont="1" applyFill="1" applyBorder="1" applyAlignment="1" applyProtection="1">
      <alignment horizontal="right"/>
      <protection/>
    </xf>
    <xf numFmtId="0" fontId="44" fillId="0" borderId="16" xfId="57" applyFont="1" applyFill="1" applyBorder="1" applyAlignment="1" applyProtection="1">
      <alignment horizontal="right"/>
      <protection/>
    </xf>
    <xf numFmtId="0" fontId="45" fillId="0" borderId="26" xfId="58" applyFont="1" applyFill="1" applyBorder="1" applyAlignment="1">
      <alignment horizontal="center" vertical="center" wrapText="1"/>
      <protection/>
    </xf>
    <xf numFmtId="0" fontId="45" fillId="0" borderId="70" xfId="58" applyFont="1" applyFill="1" applyBorder="1" applyAlignment="1">
      <alignment horizontal="center" vertical="center" wrapText="1"/>
      <protection/>
    </xf>
    <xf numFmtId="0" fontId="45" fillId="0" borderId="29" xfId="58" applyFont="1" applyFill="1" applyBorder="1" applyAlignment="1">
      <alignment horizontal="center" vertical="center" wrapText="1"/>
      <protection/>
    </xf>
    <xf numFmtId="0" fontId="45" fillId="0" borderId="71" xfId="58" applyFont="1" applyFill="1" applyBorder="1" applyAlignment="1">
      <alignment horizontal="center" vertical="center" wrapText="1"/>
      <protection/>
    </xf>
    <xf numFmtId="0" fontId="69" fillId="0" borderId="18" xfId="58" applyFont="1" applyFill="1" applyBorder="1" applyAlignment="1">
      <alignment horizontal="center" wrapText="1"/>
      <protection/>
    </xf>
    <xf numFmtId="0" fontId="69" fillId="0" borderId="53" xfId="58" applyFont="1" applyFill="1" applyBorder="1" applyAlignment="1">
      <alignment horizontal="center" wrapText="1"/>
      <protection/>
    </xf>
    <xf numFmtId="0" fontId="69" fillId="0" borderId="42" xfId="58" applyFont="1" applyFill="1" applyBorder="1" applyAlignment="1">
      <alignment horizontal="center" wrapText="1"/>
      <protection/>
    </xf>
    <xf numFmtId="0" fontId="45" fillId="0" borderId="39" xfId="58" applyFont="1" applyFill="1" applyBorder="1" applyAlignment="1">
      <alignment horizontal="center" vertical="center" wrapText="1"/>
      <protection/>
    </xf>
    <xf numFmtId="0" fontId="45" fillId="0" borderId="95" xfId="58" applyFont="1" applyFill="1" applyBorder="1" applyAlignment="1">
      <alignment horizontal="center" vertical="center" wrapText="1"/>
      <protection/>
    </xf>
    <xf numFmtId="0" fontId="45" fillId="0" borderId="77" xfId="58" applyFont="1" applyFill="1" applyBorder="1" applyAlignment="1">
      <alignment horizontal="center" vertical="center" wrapText="1"/>
      <protection/>
    </xf>
    <xf numFmtId="0" fontId="45" fillId="0" borderId="37" xfId="58" applyFont="1" applyFill="1" applyBorder="1" applyAlignment="1">
      <alignment horizontal="center" vertical="center" wrapText="1"/>
      <protection/>
    </xf>
    <xf numFmtId="0" fontId="45" fillId="0" borderId="55" xfId="58" applyFont="1" applyFill="1" applyBorder="1" applyAlignment="1">
      <alignment horizontal="center" vertical="center" wrapText="1"/>
      <protection/>
    </xf>
    <xf numFmtId="0" fontId="68" fillId="0" borderId="82" xfId="0" applyFont="1" applyBorder="1" applyAlignment="1">
      <alignment horizontal="left" wrapText="1"/>
    </xf>
    <xf numFmtId="0" fontId="68" fillId="0" borderId="95" xfId="0" applyFont="1" applyBorder="1" applyAlignment="1">
      <alignment horizontal="left" wrapText="1"/>
    </xf>
    <xf numFmtId="0" fontId="68" fillId="0" borderId="80" xfId="0" applyFont="1" applyBorder="1" applyAlignment="1">
      <alignment horizontal="left" wrapText="1"/>
    </xf>
    <xf numFmtId="0" fontId="68" fillId="0" borderId="20" xfId="0" applyFont="1" applyBorder="1" applyAlignment="1">
      <alignment wrapText="1"/>
    </xf>
    <xf numFmtId="0" fontId="68" fillId="0" borderId="86" xfId="0" applyFont="1" applyBorder="1" applyAlignment="1">
      <alignment wrapText="1"/>
    </xf>
    <xf numFmtId="0" fontId="68" fillId="0" borderId="74" xfId="0" applyFont="1" applyBorder="1" applyAlignment="1">
      <alignment wrapText="1"/>
    </xf>
    <xf numFmtId="175" fontId="64" fillId="0" borderId="0" xfId="58" applyNumberFormat="1" applyFont="1" applyFill="1" applyBorder="1" applyAlignment="1" applyProtection="1">
      <alignment horizontal="center" vertical="center" wrapText="1"/>
      <protection/>
    </xf>
    <xf numFmtId="0" fontId="21" fillId="0" borderId="23" xfId="58" applyFont="1" applyFill="1" applyBorder="1" applyAlignment="1" applyProtection="1">
      <alignment horizontal="center" vertical="center" wrapText="1"/>
      <protection/>
    </xf>
    <xf numFmtId="0" fontId="21" fillId="0" borderId="24" xfId="58" applyFont="1" applyFill="1" applyBorder="1" applyAlignment="1" applyProtection="1">
      <alignment horizontal="center" vertical="center" wrapText="1"/>
      <protection/>
    </xf>
    <xf numFmtId="0" fontId="21" fillId="0" borderId="25" xfId="58" applyFont="1" applyFill="1" applyBorder="1" applyAlignment="1" applyProtection="1">
      <alignment horizontal="center" vertical="center" wrapText="1"/>
      <protection/>
    </xf>
    <xf numFmtId="0" fontId="27" fillId="0" borderId="23" xfId="58" applyFont="1" applyFill="1" applyBorder="1" applyAlignment="1" applyProtection="1">
      <alignment horizontal="left"/>
      <protection/>
    </xf>
    <xf numFmtId="0" fontId="27" fillId="0" borderId="24" xfId="58" applyFont="1" applyFill="1" applyBorder="1" applyAlignment="1" applyProtection="1">
      <alignment horizontal="left"/>
      <protection/>
    </xf>
    <xf numFmtId="0" fontId="27" fillId="0" borderId="18" xfId="58" applyFont="1" applyFill="1" applyBorder="1" applyAlignment="1">
      <alignment horizontal="center" wrapText="1"/>
      <protection/>
    </xf>
    <xf numFmtId="0" fontId="27" fillId="0" borderId="42" xfId="58" applyFont="1" applyFill="1" applyBorder="1" applyAlignment="1">
      <alignment horizontal="center" wrapText="1"/>
      <protection/>
    </xf>
    <xf numFmtId="0" fontId="27" fillId="0" borderId="18" xfId="58" applyFont="1" applyFill="1" applyBorder="1" applyAlignment="1">
      <alignment horizontal="center"/>
      <protection/>
    </xf>
    <xf numFmtId="0" fontId="27" fillId="0" borderId="53" xfId="58" applyFont="1" applyFill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Adósságotkeletkeztető1" xfId="57"/>
    <cellStyle name="Normál_KVRENMUNKA" xfId="58"/>
    <cellStyle name="Normál_rendelet mellékletei (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8</xdr:row>
      <xdr:rowOff>133350</xdr:rowOff>
    </xdr:from>
    <xdr:ext cx="2190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2658725" y="1628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0" zoomScaleNormal="90" workbookViewId="0" topLeftCell="A22">
      <selection activeCell="O34" sqref="O34"/>
    </sheetView>
  </sheetViews>
  <sheetFormatPr defaultColWidth="9.00390625" defaultRowHeight="12.75"/>
  <cols>
    <col min="1" max="1" width="37.875" style="147" customWidth="1"/>
    <col min="2" max="3" width="15.25390625" style="147" customWidth="1"/>
    <col min="4" max="4" width="13.875" style="147" customWidth="1"/>
    <col min="5" max="8" width="13.375" style="147" customWidth="1"/>
    <col min="9" max="9" width="13.625" style="163" customWidth="1"/>
    <col min="10" max="10" width="15.25390625" style="231" bestFit="1" customWidth="1"/>
  </cols>
  <sheetData>
    <row r="1" spans="1:9" ht="37.5" customHeight="1">
      <c r="A1" s="843" t="s">
        <v>54</v>
      </c>
      <c r="B1" s="843"/>
      <c r="C1" s="843"/>
      <c r="D1" s="843"/>
      <c r="E1" s="843"/>
      <c r="F1" s="843"/>
      <c r="G1" s="843"/>
      <c r="H1" s="843"/>
      <c r="I1" s="843"/>
    </row>
    <row r="2" spans="1:9" ht="15">
      <c r="A2" s="159"/>
      <c r="B2" s="159"/>
      <c r="C2" s="159"/>
      <c r="D2" s="159"/>
      <c r="E2" s="159"/>
      <c r="F2" s="159"/>
      <c r="G2" s="159"/>
      <c r="H2" s="159"/>
      <c r="I2" s="160"/>
    </row>
    <row r="3" spans="1:10" ht="15">
      <c r="A3" s="159"/>
      <c r="B3" s="159"/>
      <c r="C3" s="159"/>
      <c r="D3" s="159"/>
      <c r="E3" s="159"/>
      <c r="F3" s="159"/>
      <c r="G3" s="159"/>
      <c r="H3" s="159"/>
      <c r="I3" s="160"/>
      <c r="J3" s="352"/>
    </row>
    <row r="4" spans="1:10" ht="18.75" customHeight="1" thickBot="1">
      <c r="A4" s="232"/>
      <c r="B4" s="232"/>
      <c r="C4" s="232"/>
      <c r="D4" s="771"/>
      <c r="E4" s="771"/>
      <c r="F4" s="771"/>
      <c r="G4" s="771"/>
      <c r="H4" s="849" t="s">
        <v>55</v>
      </c>
      <c r="I4" s="849"/>
      <c r="J4" s="352"/>
    </row>
    <row r="5" spans="1:10" s="91" customFormat="1" ht="12" customHeight="1">
      <c r="A5" s="850" t="s">
        <v>231</v>
      </c>
      <c r="B5" s="841" t="s">
        <v>423</v>
      </c>
      <c r="C5" s="841" t="s">
        <v>424</v>
      </c>
      <c r="D5" s="841" t="s">
        <v>425</v>
      </c>
      <c r="E5" s="841" t="s">
        <v>426</v>
      </c>
      <c r="F5" s="841" t="s">
        <v>427</v>
      </c>
      <c r="G5" s="841" t="s">
        <v>428</v>
      </c>
      <c r="H5" s="844" t="s">
        <v>429</v>
      </c>
      <c r="I5" s="844" t="s">
        <v>430</v>
      </c>
      <c r="J5" s="155"/>
    </row>
    <row r="6" spans="1:10" s="91" customFormat="1" ht="51" customHeight="1" thickBot="1">
      <c r="A6" s="851"/>
      <c r="B6" s="842"/>
      <c r="C6" s="842"/>
      <c r="D6" s="842"/>
      <c r="E6" s="842"/>
      <c r="F6" s="842"/>
      <c r="G6" s="842"/>
      <c r="H6" s="845"/>
      <c r="I6" s="845"/>
      <c r="J6" s="155"/>
    </row>
    <row r="7" spans="1:10" s="91" customFormat="1" ht="33.75" customHeight="1" thickBot="1">
      <c r="A7" s="377" t="s">
        <v>189</v>
      </c>
      <c r="B7" s="378">
        <f aca="true" t="shared" si="0" ref="B7:G7">B8+B15</f>
        <v>849227</v>
      </c>
      <c r="C7" s="378">
        <f>C8+C15+C14</f>
        <v>303714</v>
      </c>
      <c r="D7" s="378">
        <f t="shared" si="0"/>
        <v>50</v>
      </c>
      <c r="E7" s="378">
        <f t="shared" si="0"/>
        <v>0</v>
      </c>
      <c r="F7" s="378">
        <f t="shared" si="0"/>
        <v>489</v>
      </c>
      <c r="G7" s="379">
        <f t="shared" si="0"/>
        <v>0</v>
      </c>
      <c r="H7" s="376">
        <f>F7+D7+B7</f>
        <v>849766</v>
      </c>
      <c r="I7" s="376">
        <f>G7+E7+C7</f>
        <v>303714</v>
      </c>
      <c r="J7" s="155"/>
    </row>
    <row r="8" spans="1:10" s="91" customFormat="1" ht="33.75" customHeight="1" thickBot="1">
      <c r="A8" s="380" t="s">
        <v>194</v>
      </c>
      <c r="B8" s="381">
        <f aca="true" t="shared" si="1" ref="B8:G8">SUM(B9:B13)</f>
        <v>268739</v>
      </c>
      <c r="C8" s="382">
        <f>SUM(C9:C13)</f>
        <v>299987</v>
      </c>
      <c r="D8" s="382">
        <f t="shared" si="1"/>
        <v>0</v>
      </c>
      <c r="E8" s="382">
        <f t="shared" si="1"/>
        <v>0</v>
      </c>
      <c r="F8" s="382">
        <f t="shared" si="1"/>
        <v>0</v>
      </c>
      <c r="G8" s="383">
        <f t="shared" si="1"/>
        <v>0</v>
      </c>
      <c r="H8" s="376">
        <f aca="true" t="shared" si="2" ref="H8:I32">F8+D8+B8</f>
        <v>268739</v>
      </c>
      <c r="I8" s="376">
        <f t="shared" si="2"/>
        <v>299987</v>
      </c>
      <c r="J8" s="155"/>
    </row>
    <row r="9" spans="1:10" s="91" customFormat="1" ht="36" customHeight="1">
      <c r="A9" s="384" t="s">
        <v>190</v>
      </c>
      <c r="B9" s="385">
        <v>139452</v>
      </c>
      <c r="C9" s="386">
        <v>138972</v>
      </c>
      <c r="D9" s="387"/>
      <c r="E9" s="388"/>
      <c r="F9" s="388"/>
      <c r="G9" s="472"/>
      <c r="H9" s="376">
        <f t="shared" si="2"/>
        <v>139452</v>
      </c>
      <c r="I9" s="376">
        <f t="shared" si="2"/>
        <v>138972</v>
      </c>
      <c r="J9" s="155"/>
    </row>
    <row r="10" spans="1:10" s="91" customFormat="1" ht="46.5" customHeight="1">
      <c r="A10" s="384" t="s">
        <v>421</v>
      </c>
      <c r="B10" s="385">
        <v>83118</v>
      </c>
      <c r="C10" s="386">
        <v>73598</v>
      </c>
      <c r="D10" s="387"/>
      <c r="E10" s="388"/>
      <c r="F10" s="388"/>
      <c r="G10" s="472"/>
      <c r="H10" s="376">
        <f t="shared" si="2"/>
        <v>83118</v>
      </c>
      <c r="I10" s="376">
        <f t="shared" si="2"/>
        <v>73598</v>
      </c>
      <c r="J10" s="155"/>
    </row>
    <row r="11" spans="1:10" s="91" customFormat="1" ht="40.5" customHeight="1">
      <c r="A11" s="384" t="s">
        <v>191</v>
      </c>
      <c r="B11" s="389">
        <v>6500</v>
      </c>
      <c r="C11" s="390">
        <v>6221</v>
      </c>
      <c r="D11" s="391"/>
      <c r="E11" s="392"/>
      <c r="F11" s="392"/>
      <c r="G11" s="473"/>
      <c r="H11" s="376">
        <f t="shared" si="2"/>
        <v>6500</v>
      </c>
      <c r="I11" s="376">
        <f t="shared" si="2"/>
        <v>6221</v>
      </c>
      <c r="J11" s="155"/>
    </row>
    <row r="12" spans="1:10" s="91" customFormat="1" ht="51.75" customHeight="1">
      <c r="A12" s="384" t="s">
        <v>193</v>
      </c>
      <c r="B12" s="389">
        <v>39669</v>
      </c>
      <c r="C12" s="390">
        <v>81196</v>
      </c>
      <c r="D12" s="391"/>
      <c r="E12" s="392"/>
      <c r="F12" s="392"/>
      <c r="G12" s="473"/>
      <c r="H12" s="376">
        <f t="shared" si="2"/>
        <v>39669</v>
      </c>
      <c r="I12" s="376">
        <f t="shared" si="2"/>
        <v>81196</v>
      </c>
      <c r="J12" s="155"/>
    </row>
    <row r="13" spans="1:10" s="91" customFormat="1" ht="66" customHeight="1">
      <c r="A13" s="384" t="s">
        <v>192</v>
      </c>
      <c r="B13" s="389"/>
      <c r="C13" s="390"/>
      <c r="D13" s="391"/>
      <c r="E13" s="392"/>
      <c r="F13" s="392"/>
      <c r="G13" s="473"/>
      <c r="H13" s="376">
        <f t="shared" si="2"/>
        <v>0</v>
      </c>
      <c r="I13" s="376">
        <f t="shared" si="2"/>
        <v>0</v>
      </c>
      <c r="J13" s="155"/>
    </row>
    <row r="14" spans="1:10" s="301" customFormat="1" ht="66" customHeight="1">
      <c r="A14" s="393" t="s">
        <v>505</v>
      </c>
      <c r="B14" s="394"/>
      <c r="C14" s="395">
        <v>945</v>
      </c>
      <c r="D14" s="396"/>
      <c r="E14" s="397"/>
      <c r="F14" s="397"/>
      <c r="G14" s="474"/>
      <c r="H14" s="681"/>
      <c r="I14" s="376">
        <f t="shared" si="2"/>
        <v>945</v>
      </c>
      <c r="J14" s="300"/>
    </row>
    <row r="15" spans="1:10" s="301" customFormat="1" ht="58.5" customHeight="1">
      <c r="A15" s="393" t="s">
        <v>361</v>
      </c>
      <c r="B15" s="394">
        <v>580488</v>
      </c>
      <c r="C15" s="395">
        <v>2782</v>
      </c>
      <c r="D15" s="396">
        <v>50</v>
      </c>
      <c r="E15" s="397"/>
      <c r="F15" s="397">
        <v>489</v>
      </c>
      <c r="G15" s="474"/>
      <c r="H15" s="376">
        <f t="shared" si="2"/>
        <v>581027</v>
      </c>
      <c r="I15" s="376">
        <f t="shared" si="2"/>
        <v>2782</v>
      </c>
      <c r="J15" s="300"/>
    </row>
    <row r="16" spans="1:10" s="303" customFormat="1" ht="41.25" customHeight="1">
      <c r="A16" s="398" t="s">
        <v>195</v>
      </c>
      <c r="B16" s="399">
        <f aca="true" t="shared" si="3" ref="B16:G16">SUM(B17:B18)</f>
        <v>221384</v>
      </c>
      <c r="C16" s="399">
        <f t="shared" si="3"/>
        <v>2059920</v>
      </c>
      <c r="D16" s="399">
        <f t="shared" si="3"/>
        <v>0</v>
      </c>
      <c r="E16" s="399">
        <f t="shared" si="3"/>
        <v>0</v>
      </c>
      <c r="F16" s="399">
        <f t="shared" si="3"/>
        <v>0</v>
      </c>
      <c r="G16" s="400">
        <f t="shared" si="3"/>
        <v>0</v>
      </c>
      <c r="H16" s="376">
        <f t="shared" si="2"/>
        <v>221384</v>
      </c>
      <c r="I16" s="376">
        <f t="shared" si="2"/>
        <v>2059920</v>
      </c>
      <c r="J16" s="302"/>
    </row>
    <row r="17" spans="1:10" s="91" customFormat="1" ht="51.75" customHeight="1">
      <c r="A17" s="401" t="s">
        <v>303</v>
      </c>
      <c r="B17" s="402">
        <v>21478</v>
      </c>
      <c r="C17" s="403"/>
      <c r="D17" s="404"/>
      <c r="E17" s="405"/>
      <c r="F17" s="405"/>
      <c r="G17" s="475"/>
      <c r="H17" s="376">
        <f t="shared" si="2"/>
        <v>21478</v>
      </c>
      <c r="I17" s="376">
        <f t="shared" si="2"/>
        <v>0</v>
      </c>
      <c r="J17" s="155"/>
    </row>
    <row r="18" spans="1:10" s="91" customFormat="1" ht="48.75" customHeight="1">
      <c r="A18" s="406" t="s">
        <v>196</v>
      </c>
      <c r="B18" s="402">
        <v>199906</v>
      </c>
      <c r="C18" s="403">
        <v>2059920</v>
      </c>
      <c r="D18" s="404"/>
      <c r="E18" s="405"/>
      <c r="F18" s="405"/>
      <c r="G18" s="475"/>
      <c r="H18" s="376">
        <f t="shared" si="2"/>
        <v>199906</v>
      </c>
      <c r="I18" s="376">
        <f>G18+E18+C18</f>
        <v>2059920</v>
      </c>
      <c r="J18" s="155"/>
    </row>
    <row r="19" spans="1:10" s="234" customFormat="1" ht="45" customHeight="1" thickBot="1">
      <c r="A19" s="407" t="s">
        <v>180</v>
      </c>
      <c r="B19" s="408">
        <f aca="true" t="shared" si="4" ref="B19:G19">B20+B21+B25</f>
        <v>82422</v>
      </c>
      <c r="C19" s="408">
        <f t="shared" si="4"/>
        <v>82421</v>
      </c>
      <c r="D19" s="408">
        <f t="shared" si="4"/>
        <v>0</v>
      </c>
      <c r="E19" s="408">
        <f t="shared" si="4"/>
        <v>0</v>
      </c>
      <c r="F19" s="408">
        <f t="shared" si="4"/>
        <v>0</v>
      </c>
      <c r="G19" s="409">
        <f t="shared" si="4"/>
        <v>0</v>
      </c>
      <c r="H19" s="376">
        <f t="shared" si="2"/>
        <v>82422</v>
      </c>
      <c r="I19" s="376">
        <f t="shared" si="2"/>
        <v>82421</v>
      </c>
      <c r="J19" s="233"/>
    </row>
    <row r="20" spans="1:10" s="301" customFormat="1" ht="36" customHeight="1">
      <c r="A20" s="410" t="s">
        <v>181</v>
      </c>
      <c r="B20" s="411">
        <v>15514</v>
      </c>
      <c r="C20" s="412">
        <v>15514</v>
      </c>
      <c r="D20" s="413"/>
      <c r="E20" s="414"/>
      <c r="F20" s="414"/>
      <c r="G20" s="415"/>
      <c r="H20" s="376">
        <f t="shared" si="2"/>
        <v>15514</v>
      </c>
      <c r="I20" s="376">
        <f t="shared" si="2"/>
        <v>15514</v>
      </c>
      <c r="J20" s="300"/>
    </row>
    <row r="21" spans="1:10" s="301" customFormat="1" ht="46.5" customHeight="1">
      <c r="A21" s="416" t="s">
        <v>182</v>
      </c>
      <c r="B21" s="417">
        <v>62628</v>
      </c>
      <c r="C21" s="417">
        <f>SUM(C22:C24)</f>
        <v>62627</v>
      </c>
      <c r="D21" s="417">
        <f>SUM(D22:D24)</f>
        <v>0</v>
      </c>
      <c r="E21" s="417">
        <f>SUM(E22:E24)</f>
        <v>0</v>
      </c>
      <c r="F21" s="417">
        <f>SUM(F22:F24)</f>
        <v>0</v>
      </c>
      <c r="G21" s="417">
        <f>SUM(G22:G24)</f>
        <v>0</v>
      </c>
      <c r="H21" s="376">
        <f t="shared" si="2"/>
        <v>62628</v>
      </c>
      <c r="I21" s="376">
        <f t="shared" si="2"/>
        <v>62627</v>
      </c>
      <c r="J21" s="300"/>
    </row>
    <row r="22" spans="1:10" s="301" customFormat="1" ht="67.5" customHeight="1">
      <c r="A22" s="401" t="s">
        <v>183</v>
      </c>
      <c r="B22" s="418">
        <v>52562</v>
      </c>
      <c r="C22" s="419">
        <v>52562</v>
      </c>
      <c r="D22" s="420"/>
      <c r="E22" s="421"/>
      <c r="F22" s="421"/>
      <c r="G22" s="422"/>
      <c r="H22" s="376">
        <f t="shared" si="2"/>
        <v>52562</v>
      </c>
      <c r="I22" s="376">
        <f t="shared" si="2"/>
        <v>52562</v>
      </c>
      <c r="J22" s="300"/>
    </row>
    <row r="23" spans="1:10" s="91" customFormat="1" ht="24.75" customHeight="1">
      <c r="A23" s="406" t="s">
        <v>184</v>
      </c>
      <c r="B23" s="423">
        <v>8016</v>
      </c>
      <c r="C23" s="424">
        <v>8015</v>
      </c>
      <c r="D23" s="425"/>
      <c r="E23" s="426"/>
      <c r="F23" s="426"/>
      <c r="G23" s="427"/>
      <c r="H23" s="376">
        <f t="shared" si="2"/>
        <v>8016</v>
      </c>
      <c r="I23" s="376">
        <f t="shared" si="2"/>
        <v>8015</v>
      </c>
      <c r="J23" s="155"/>
    </row>
    <row r="24" spans="1:10" s="91" customFormat="1" ht="32.25" customHeight="1">
      <c r="A24" s="406" t="s">
        <v>185</v>
      </c>
      <c r="B24" s="423">
        <v>2050</v>
      </c>
      <c r="C24" s="424">
        <v>2050</v>
      </c>
      <c r="D24" s="425"/>
      <c r="E24" s="426"/>
      <c r="F24" s="426"/>
      <c r="G24" s="427"/>
      <c r="H24" s="376">
        <f t="shared" si="2"/>
        <v>2050</v>
      </c>
      <c r="I24" s="376">
        <f t="shared" si="2"/>
        <v>2050</v>
      </c>
      <c r="J24" s="155"/>
    </row>
    <row r="25" spans="1:10" s="301" customFormat="1" ht="36" customHeight="1" thickBot="1">
      <c r="A25" s="428" t="s">
        <v>186</v>
      </c>
      <c r="B25" s="394">
        <v>4280</v>
      </c>
      <c r="C25" s="395">
        <v>4280</v>
      </c>
      <c r="D25" s="396"/>
      <c r="E25" s="397"/>
      <c r="F25" s="421"/>
      <c r="G25" s="422"/>
      <c r="H25" s="376">
        <f t="shared" si="2"/>
        <v>4280</v>
      </c>
      <c r="I25" s="376">
        <f t="shared" si="2"/>
        <v>4280</v>
      </c>
      <c r="J25" s="300"/>
    </row>
    <row r="26" spans="1:10" s="91" customFormat="1" ht="38.25" customHeight="1" thickBot="1">
      <c r="A26" s="377" t="s">
        <v>187</v>
      </c>
      <c r="B26" s="429">
        <v>42013</v>
      </c>
      <c r="C26" s="382">
        <v>448868</v>
      </c>
      <c r="D26" s="381">
        <v>2961</v>
      </c>
      <c r="E26" s="382">
        <v>341</v>
      </c>
      <c r="F26" s="382">
        <v>1071</v>
      </c>
      <c r="G26" s="383">
        <v>597</v>
      </c>
      <c r="H26" s="376">
        <f t="shared" si="2"/>
        <v>46045</v>
      </c>
      <c r="I26" s="376">
        <f t="shared" si="2"/>
        <v>449806</v>
      </c>
      <c r="J26" s="155"/>
    </row>
    <row r="27" spans="1:10" ht="32.25" customHeight="1">
      <c r="A27" s="430" t="s">
        <v>188</v>
      </c>
      <c r="B27" s="431">
        <v>39</v>
      </c>
      <c r="C27" s="432">
        <v>0</v>
      </c>
      <c r="D27" s="433"/>
      <c r="E27" s="433">
        <f>SUM(E29:E30)</f>
        <v>0</v>
      </c>
      <c r="F27" s="433">
        <f>SUM(F29:F30)</f>
        <v>0</v>
      </c>
      <c r="G27" s="308">
        <f>SUM(G29:G30)</f>
        <v>0</v>
      </c>
      <c r="H27" s="376">
        <f t="shared" si="2"/>
        <v>39</v>
      </c>
      <c r="I27" s="376">
        <f t="shared" si="2"/>
        <v>0</v>
      </c>
      <c r="J27" s="352"/>
    </row>
    <row r="28" spans="1:10" ht="32.25" customHeight="1">
      <c r="A28" s="434" t="s">
        <v>206</v>
      </c>
      <c r="B28" s="376">
        <v>8741</v>
      </c>
      <c r="C28" s="376">
        <v>900</v>
      </c>
      <c r="D28" s="286"/>
      <c r="E28" s="286"/>
      <c r="F28" s="286"/>
      <c r="G28" s="309"/>
      <c r="H28" s="376">
        <f t="shared" si="2"/>
        <v>8741</v>
      </c>
      <c r="I28" s="376">
        <f t="shared" si="2"/>
        <v>900</v>
      </c>
      <c r="J28" s="352"/>
    </row>
    <row r="29" spans="1:10" s="91" customFormat="1" ht="48.75" customHeight="1">
      <c r="A29" s="434" t="s">
        <v>197</v>
      </c>
      <c r="B29" s="376">
        <f>SUM(B30:B31)</f>
        <v>761</v>
      </c>
      <c r="C29" s="376">
        <f>SUM(C30:C31)</f>
        <v>514</v>
      </c>
      <c r="D29" s="376">
        <f>SUM(D30:D31)</f>
        <v>0</v>
      </c>
      <c r="E29" s="376">
        <f>SUM(E30)</f>
        <v>0</v>
      </c>
      <c r="F29" s="376">
        <f>SUM(F30)</f>
        <v>0</v>
      </c>
      <c r="G29" s="435">
        <f>SUM(G30)</f>
        <v>0</v>
      </c>
      <c r="H29" s="376">
        <f t="shared" si="2"/>
        <v>761</v>
      </c>
      <c r="I29" s="376">
        <f t="shared" si="2"/>
        <v>514</v>
      </c>
      <c r="J29" s="155"/>
    </row>
    <row r="30" spans="1:17" s="91" customFormat="1" ht="63.75" customHeight="1">
      <c r="A30" s="406" t="s">
        <v>515</v>
      </c>
      <c r="B30" s="390">
        <v>158</v>
      </c>
      <c r="C30" s="390">
        <v>514</v>
      </c>
      <c r="D30" s="392"/>
      <c r="E30" s="392"/>
      <c r="F30" s="392"/>
      <c r="G30" s="472"/>
      <c r="H30" s="376">
        <f t="shared" si="2"/>
        <v>158</v>
      </c>
      <c r="I30" s="376">
        <f t="shared" si="2"/>
        <v>514</v>
      </c>
      <c r="J30" s="155"/>
      <c r="Q30" s="840"/>
    </row>
    <row r="31" spans="1:10" s="91" customFormat="1" ht="48.75" customHeight="1">
      <c r="A31" s="406" t="s">
        <v>516</v>
      </c>
      <c r="B31" s="390">
        <v>603</v>
      </c>
      <c r="C31" s="390"/>
      <c r="D31" s="392"/>
      <c r="E31" s="392"/>
      <c r="F31" s="392"/>
      <c r="G31" s="472"/>
      <c r="H31" s="376">
        <f t="shared" si="2"/>
        <v>603</v>
      </c>
      <c r="I31" s="376"/>
      <c r="J31" s="155"/>
    </row>
    <row r="32" spans="1:10" s="101" customFormat="1" ht="40.5" customHeight="1" thickBot="1">
      <c r="A32" s="436" t="s">
        <v>207</v>
      </c>
      <c r="B32" s="307">
        <f aca="true" t="shared" si="5" ref="B32:G32">B7+B16+B19+B29+B28+B26+B27</f>
        <v>1204587</v>
      </c>
      <c r="C32" s="307">
        <f t="shared" si="5"/>
        <v>2896337</v>
      </c>
      <c r="D32" s="307">
        <f t="shared" si="5"/>
        <v>3011</v>
      </c>
      <c r="E32" s="307">
        <f t="shared" si="5"/>
        <v>341</v>
      </c>
      <c r="F32" s="307">
        <f t="shared" si="5"/>
        <v>1560</v>
      </c>
      <c r="G32" s="310">
        <f t="shared" si="5"/>
        <v>597</v>
      </c>
      <c r="H32" s="376">
        <f t="shared" si="2"/>
        <v>1209158</v>
      </c>
      <c r="I32" s="376">
        <f t="shared" si="2"/>
        <v>2897275</v>
      </c>
      <c r="J32" s="772"/>
    </row>
    <row r="33" spans="1:10" s="101" customFormat="1" ht="21.75" customHeight="1" thickBot="1">
      <c r="A33" s="846" t="s">
        <v>205</v>
      </c>
      <c r="B33" s="847"/>
      <c r="C33" s="847"/>
      <c r="D33" s="847"/>
      <c r="E33" s="847"/>
      <c r="F33" s="847"/>
      <c r="G33" s="847"/>
      <c r="H33" s="847"/>
      <c r="I33" s="848"/>
      <c r="J33" s="772"/>
    </row>
    <row r="34" spans="1:10" ht="46.5" customHeight="1" thickBot="1">
      <c r="A34" s="437" t="s">
        <v>204</v>
      </c>
      <c r="B34" s="438">
        <f>B35+B43</f>
        <v>204509</v>
      </c>
      <c r="C34" s="438">
        <f>C35</f>
        <v>256483</v>
      </c>
      <c r="D34" s="438">
        <f>D35</f>
        <v>86951</v>
      </c>
      <c r="E34" s="438">
        <f>E35</f>
        <v>96209</v>
      </c>
      <c r="F34" s="438">
        <f>F35</f>
        <v>10781</v>
      </c>
      <c r="G34" s="438">
        <f>SUM(G35:G41)</f>
        <v>11297</v>
      </c>
      <c r="H34" s="161">
        <f>D34+B34+F34</f>
        <v>302241</v>
      </c>
      <c r="I34" s="161">
        <f>E34+C34+G34</f>
        <v>363989</v>
      </c>
      <c r="J34" s="352"/>
    </row>
    <row r="35" spans="1:10" s="121" customFormat="1" ht="33" customHeight="1" thickBot="1">
      <c r="A35" s="439" t="s">
        <v>198</v>
      </c>
      <c r="B35" s="440">
        <f aca="true" t="shared" si="6" ref="B35:G35">B36+B39+B44+B42</f>
        <v>196404</v>
      </c>
      <c r="C35" s="440">
        <f t="shared" si="6"/>
        <v>256483</v>
      </c>
      <c r="D35" s="440">
        <f t="shared" si="6"/>
        <v>86951</v>
      </c>
      <c r="E35" s="440">
        <f t="shared" si="6"/>
        <v>96209</v>
      </c>
      <c r="F35" s="440">
        <f t="shared" si="6"/>
        <v>10781</v>
      </c>
      <c r="G35" s="440">
        <f t="shared" si="6"/>
        <v>11297</v>
      </c>
      <c r="H35" s="161">
        <f aca="true" t="shared" si="7" ref="H35:I44">D35+B35+F35</f>
        <v>294136</v>
      </c>
      <c r="I35" s="299">
        <f t="shared" si="7"/>
        <v>363989</v>
      </c>
      <c r="J35" s="304"/>
    </row>
    <row r="36" spans="1:10" ht="33" customHeight="1" thickBot="1">
      <c r="A36" s="441" t="s">
        <v>199</v>
      </c>
      <c r="B36" s="442">
        <f aca="true" t="shared" si="8" ref="B36:G36">SUM(B37:B38)</f>
        <v>115244</v>
      </c>
      <c r="C36" s="442">
        <f t="shared" si="8"/>
        <v>123619</v>
      </c>
      <c r="D36" s="442">
        <f t="shared" si="8"/>
        <v>0</v>
      </c>
      <c r="E36" s="442">
        <f t="shared" si="8"/>
        <v>0</v>
      </c>
      <c r="F36" s="442">
        <f t="shared" si="8"/>
        <v>0</v>
      </c>
      <c r="G36" s="442">
        <f t="shared" si="8"/>
        <v>0</v>
      </c>
      <c r="H36" s="161">
        <f t="shared" si="7"/>
        <v>115244</v>
      </c>
      <c r="I36" s="299">
        <f t="shared" si="7"/>
        <v>123619</v>
      </c>
      <c r="J36" s="352"/>
    </row>
    <row r="37" spans="1:10" ht="33" customHeight="1" thickBot="1">
      <c r="A37" s="445" t="s">
        <v>362</v>
      </c>
      <c r="B37" s="446">
        <v>31554</v>
      </c>
      <c r="C37" s="446">
        <v>123619</v>
      </c>
      <c r="D37" s="443"/>
      <c r="E37" s="443"/>
      <c r="F37" s="444"/>
      <c r="G37" s="444"/>
      <c r="H37" s="161">
        <f t="shared" si="7"/>
        <v>31554</v>
      </c>
      <c r="I37" s="299">
        <f t="shared" si="7"/>
        <v>123619</v>
      </c>
      <c r="J37" s="352"/>
    </row>
    <row r="38" spans="1:10" ht="33" customHeight="1" thickBot="1">
      <c r="A38" s="445" t="s">
        <v>364</v>
      </c>
      <c r="B38" s="446">
        <v>83690</v>
      </c>
      <c r="C38" s="446"/>
      <c r="D38" s="426"/>
      <c r="E38" s="426"/>
      <c r="F38" s="397"/>
      <c r="G38" s="397"/>
      <c r="H38" s="161">
        <f t="shared" si="7"/>
        <v>83690</v>
      </c>
      <c r="I38" s="299">
        <f t="shared" si="7"/>
        <v>0</v>
      </c>
      <c r="J38" s="352"/>
    </row>
    <row r="39" spans="1:10" s="121" customFormat="1" ht="33" customHeight="1" thickBot="1">
      <c r="A39" s="447" t="s">
        <v>200</v>
      </c>
      <c r="B39" s="448">
        <f aca="true" t="shared" si="9" ref="B39:G39">SUM(B40:B41)</f>
        <v>81160</v>
      </c>
      <c r="C39" s="448">
        <f t="shared" si="9"/>
        <v>132864</v>
      </c>
      <c r="D39" s="448">
        <f t="shared" si="9"/>
        <v>0</v>
      </c>
      <c r="E39" s="448">
        <f t="shared" si="9"/>
        <v>0</v>
      </c>
      <c r="F39" s="448">
        <f t="shared" si="9"/>
        <v>11</v>
      </c>
      <c r="G39" s="448">
        <f t="shared" si="9"/>
        <v>0</v>
      </c>
      <c r="H39" s="161">
        <f>D39+B39+F39</f>
        <v>81171</v>
      </c>
      <c r="I39" s="299">
        <f t="shared" si="7"/>
        <v>132864</v>
      </c>
      <c r="J39" s="304"/>
    </row>
    <row r="40" spans="1:10" s="305" customFormat="1" ht="33" customHeight="1" thickBot="1">
      <c r="A40" s="445" t="s">
        <v>202</v>
      </c>
      <c r="B40" s="446">
        <v>79160</v>
      </c>
      <c r="C40" s="446">
        <v>112439</v>
      </c>
      <c r="D40" s="449">
        <v>0</v>
      </c>
      <c r="E40" s="449"/>
      <c r="F40" s="450">
        <v>11</v>
      </c>
      <c r="G40" s="450"/>
      <c r="H40" s="161">
        <f t="shared" si="7"/>
        <v>79171</v>
      </c>
      <c r="I40" s="299">
        <f t="shared" si="7"/>
        <v>112439</v>
      </c>
      <c r="J40" s="773"/>
    </row>
    <row r="41" spans="1:10" ht="36.75" customHeight="1" thickBot="1">
      <c r="A41" s="445" t="s">
        <v>201</v>
      </c>
      <c r="B41" s="446">
        <v>2000</v>
      </c>
      <c r="C41" s="446">
        <v>20425</v>
      </c>
      <c r="D41" s="446"/>
      <c r="E41" s="446"/>
      <c r="F41" s="451">
        <v>0</v>
      </c>
      <c r="G41" s="452">
        <v>0</v>
      </c>
      <c r="H41" s="161">
        <f>D41+B41+F41</f>
        <v>2000</v>
      </c>
      <c r="I41" s="161">
        <f t="shared" si="7"/>
        <v>20425</v>
      </c>
      <c r="J41" s="352"/>
    </row>
    <row r="42" spans="1:10" s="121" customFormat="1" ht="36.75" customHeight="1" thickBot="1">
      <c r="A42" s="527" t="s">
        <v>365</v>
      </c>
      <c r="B42" s="525"/>
      <c r="C42" s="526"/>
      <c r="D42" s="525"/>
      <c r="E42" s="526"/>
      <c r="F42" s="523"/>
      <c r="G42" s="524"/>
      <c r="H42" s="161">
        <f>D42+B42+F42</f>
        <v>0</v>
      </c>
      <c r="I42" s="161">
        <f t="shared" si="7"/>
        <v>0</v>
      </c>
      <c r="J42" s="304"/>
    </row>
    <row r="43" spans="1:10" s="121" customFormat="1" ht="36.75" customHeight="1" thickBot="1">
      <c r="A43" s="607" t="s">
        <v>422</v>
      </c>
      <c r="B43" s="608">
        <v>8105</v>
      </c>
      <c r="C43" s="526"/>
      <c r="D43" s="525"/>
      <c r="E43" s="526"/>
      <c r="F43" s="523"/>
      <c r="G43" s="524"/>
      <c r="H43" s="161">
        <f>D43+B43+F43</f>
        <v>8105</v>
      </c>
      <c r="I43" s="161"/>
      <c r="J43" s="304"/>
    </row>
    <row r="44" spans="1:10" ht="33" customHeight="1" thickBot="1">
      <c r="A44" s="453" t="s">
        <v>203</v>
      </c>
      <c r="B44" s="454"/>
      <c r="C44" s="455"/>
      <c r="D44" s="454">
        <v>86951</v>
      </c>
      <c r="E44" s="455">
        <v>96209</v>
      </c>
      <c r="F44" s="456">
        <v>10770</v>
      </c>
      <c r="G44" s="457">
        <v>11297</v>
      </c>
      <c r="H44" s="161">
        <f t="shared" si="7"/>
        <v>97721</v>
      </c>
      <c r="I44" s="161">
        <f t="shared" si="7"/>
        <v>107506</v>
      </c>
      <c r="J44" s="352"/>
    </row>
    <row r="45" ht="14.25">
      <c r="H45" s="162"/>
    </row>
    <row r="46" ht="14.25">
      <c r="I46" s="164"/>
    </row>
  </sheetData>
  <sheetProtection/>
  <mergeCells count="12">
    <mergeCell ref="D5:D6"/>
    <mergeCell ref="E5:E6"/>
    <mergeCell ref="F5:F6"/>
    <mergeCell ref="G5:G6"/>
    <mergeCell ref="A1:I1"/>
    <mergeCell ref="H5:H6"/>
    <mergeCell ref="I5:I6"/>
    <mergeCell ref="A33:I33"/>
    <mergeCell ref="H4:I4"/>
    <mergeCell ref="A5:A6"/>
    <mergeCell ref="B5:B6"/>
    <mergeCell ref="C5:C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46" r:id="rId1"/>
  <headerFooter alignWithMargins="0">
    <oddHeader>&amp;R2.sz. melléklet
..../2016.(.....) Egyek Önk.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S39"/>
  <sheetViews>
    <sheetView workbookViewId="0" topLeftCell="A7">
      <selection activeCell="C18" sqref="C18"/>
    </sheetView>
  </sheetViews>
  <sheetFormatPr defaultColWidth="9.00390625" defaultRowHeight="12.75"/>
  <cols>
    <col min="1" max="1" width="40.75390625" style="0" customWidth="1"/>
    <col min="2" max="3" width="13.375" style="0" customWidth="1"/>
    <col min="4" max="4" width="13.25390625" style="0" customWidth="1"/>
    <col min="5" max="5" width="14.75390625" style="0" customWidth="1"/>
    <col min="6" max="6" width="15.625" style="0" customWidth="1"/>
    <col min="7" max="7" width="14.75390625" style="0" customWidth="1"/>
    <col min="8" max="8" width="14.625" style="0" customWidth="1"/>
    <col min="9" max="9" width="15.125" style="0" customWidth="1"/>
    <col min="10" max="10" width="11.75390625" style="0" customWidth="1"/>
    <col min="11" max="11" width="14.875" style="0" customWidth="1"/>
  </cols>
  <sheetData>
    <row r="2" spans="1:19" ht="26.25" customHeight="1">
      <c r="A2" s="890" t="s">
        <v>439</v>
      </c>
      <c r="B2" s="890"/>
      <c r="C2" s="890"/>
      <c r="D2" s="890"/>
      <c r="E2" s="890"/>
      <c r="F2" s="890"/>
      <c r="G2" s="890"/>
      <c r="H2" s="890"/>
      <c r="I2" s="890"/>
      <c r="J2" s="291"/>
      <c r="K2" s="291"/>
      <c r="L2" s="32"/>
      <c r="M2" s="32"/>
      <c r="N2" s="32"/>
      <c r="O2" s="32"/>
      <c r="P2" s="32"/>
      <c r="Q2" s="32"/>
      <c r="R2" s="32"/>
      <c r="S2" s="32"/>
    </row>
    <row r="3" spans="1:19" ht="15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32"/>
      <c r="M3" s="32"/>
      <c r="N3" s="32"/>
      <c r="O3" s="32"/>
      <c r="P3" s="32"/>
      <c r="Q3" s="32"/>
      <c r="R3" s="32"/>
      <c r="S3" s="32"/>
    </row>
    <row r="4" spans="1:19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2"/>
      <c r="M4" s="32"/>
      <c r="N4" s="32"/>
      <c r="O4" s="32"/>
      <c r="P4" s="32"/>
      <c r="Q4" s="32"/>
      <c r="R4" s="32"/>
      <c r="S4" s="32"/>
    </row>
    <row r="5" spans="1:19" ht="16.5" thickBot="1">
      <c r="A5" s="32"/>
      <c r="B5" s="32"/>
      <c r="C5" s="32"/>
      <c r="D5" s="32"/>
      <c r="E5" s="32"/>
      <c r="F5" s="32"/>
      <c r="G5" s="32"/>
      <c r="H5" s="37"/>
      <c r="I5" s="37"/>
      <c r="J5" s="37"/>
      <c r="K5" s="37"/>
      <c r="L5" s="32"/>
      <c r="M5" s="32"/>
      <c r="N5" s="32"/>
      <c r="O5" s="32"/>
      <c r="P5" s="32"/>
      <c r="Q5" s="32"/>
      <c r="R5" s="32"/>
      <c r="S5" s="32"/>
    </row>
    <row r="6" spans="1:19" ht="16.5" thickBot="1">
      <c r="A6" s="36"/>
      <c r="B6" s="152"/>
      <c r="C6" s="152"/>
      <c r="D6" s="895" t="s">
        <v>112</v>
      </c>
      <c r="E6" s="896"/>
      <c r="F6" s="896"/>
      <c r="G6" s="896"/>
      <c r="H6" s="896"/>
      <c r="I6" s="897"/>
      <c r="J6" s="94"/>
      <c r="K6" s="94"/>
      <c r="L6" s="32"/>
      <c r="M6" s="32"/>
      <c r="N6" s="32"/>
      <c r="O6" s="32"/>
      <c r="P6" s="32"/>
      <c r="Q6" s="32"/>
      <c r="R6" s="32"/>
      <c r="S6" s="32"/>
    </row>
    <row r="7" spans="1:10" ht="12.75" customHeight="1">
      <c r="A7" s="898" t="s">
        <v>232</v>
      </c>
      <c r="B7" s="893" t="s">
        <v>440</v>
      </c>
      <c r="C7" s="891" t="s">
        <v>424</v>
      </c>
      <c r="D7" s="893" t="s">
        <v>511</v>
      </c>
      <c r="E7" s="891" t="s">
        <v>512</v>
      </c>
      <c r="F7" s="893" t="s">
        <v>513</v>
      </c>
      <c r="G7" s="893" t="s">
        <v>514</v>
      </c>
      <c r="H7" s="893" t="s">
        <v>440</v>
      </c>
      <c r="I7" s="891" t="s">
        <v>424</v>
      </c>
      <c r="J7" s="31"/>
    </row>
    <row r="8" spans="1:10" ht="43.5" customHeight="1" thickBot="1">
      <c r="A8" s="899"/>
      <c r="B8" s="894"/>
      <c r="C8" s="892"/>
      <c r="D8" s="894"/>
      <c r="E8" s="892"/>
      <c r="F8" s="894"/>
      <c r="G8" s="894"/>
      <c r="H8" s="894"/>
      <c r="I8" s="892"/>
      <c r="J8" s="138"/>
    </row>
    <row r="9" spans="1:11" ht="21" customHeight="1" thickBot="1">
      <c r="A9" s="92" t="s">
        <v>233</v>
      </c>
      <c r="B9" s="694">
        <v>479716</v>
      </c>
      <c r="C9" s="200">
        <v>120430</v>
      </c>
      <c r="D9" s="694">
        <v>55447</v>
      </c>
      <c r="E9" s="200">
        <v>57621</v>
      </c>
      <c r="F9" s="695">
        <v>6432</v>
      </c>
      <c r="G9" s="696">
        <v>5707</v>
      </c>
      <c r="H9" s="195">
        <f>B9+D9+F9</f>
        <v>541595</v>
      </c>
      <c r="I9" s="195">
        <f>G9+E9+C9</f>
        <v>183758</v>
      </c>
      <c r="J9" s="138"/>
      <c r="K9" s="137"/>
    </row>
    <row r="10" spans="1:11" ht="33" customHeight="1" thickBot="1">
      <c r="A10" s="193" t="s">
        <v>234</v>
      </c>
      <c r="B10" s="694">
        <v>69574</v>
      </c>
      <c r="C10" s="200">
        <v>19946</v>
      </c>
      <c r="D10" s="694">
        <v>12982</v>
      </c>
      <c r="E10" s="200">
        <v>12915</v>
      </c>
      <c r="F10" s="695">
        <v>1698</v>
      </c>
      <c r="G10" s="696">
        <v>1520</v>
      </c>
      <c r="H10" s="195">
        <f aca="true" t="shared" si="0" ref="H10:H17">B10+D10+F10</f>
        <v>84254</v>
      </c>
      <c r="I10" s="195">
        <f aca="true" t="shared" si="1" ref="I10:I17">G10+E10+C10</f>
        <v>34381</v>
      </c>
      <c r="J10" s="138"/>
      <c r="K10" s="137"/>
    </row>
    <row r="11" spans="1:11" ht="21" customHeight="1" thickBot="1">
      <c r="A11" s="92" t="s">
        <v>235</v>
      </c>
      <c r="B11" s="694">
        <v>132141</v>
      </c>
      <c r="C11" s="200">
        <v>101623</v>
      </c>
      <c r="D11" s="694">
        <v>14489</v>
      </c>
      <c r="E11" s="200">
        <v>14906</v>
      </c>
      <c r="F11" s="695">
        <v>3639</v>
      </c>
      <c r="G11" s="696">
        <v>3940</v>
      </c>
      <c r="H11" s="195">
        <f t="shared" si="0"/>
        <v>150269</v>
      </c>
      <c r="I11" s="195">
        <f t="shared" si="1"/>
        <v>120469</v>
      </c>
      <c r="J11" s="138"/>
      <c r="K11" s="137"/>
    </row>
    <row r="12" spans="1:11" ht="21" customHeight="1" thickBot="1">
      <c r="A12" s="93" t="s">
        <v>236</v>
      </c>
      <c r="B12" s="694">
        <v>63044</v>
      </c>
      <c r="C12" s="201">
        <v>23099</v>
      </c>
      <c r="D12" s="694"/>
      <c r="E12" s="201">
        <v>300</v>
      </c>
      <c r="F12" s="695"/>
      <c r="G12" s="696">
        <v>0</v>
      </c>
      <c r="H12" s="195">
        <f t="shared" si="0"/>
        <v>63044</v>
      </c>
      <c r="I12" s="195">
        <f t="shared" si="1"/>
        <v>23399</v>
      </c>
      <c r="J12" s="138"/>
      <c r="K12" s="137"/>
    </row>
    <row r="13" spans="1:11" ht="35.25" customHeight="1" thickBot="1">
      <c r="A13" s="245" t="s">
        <v>582</v>
      </c>
      <c r="B13" s="694">
        <v>74336</v>
      </c>
      <c r="C13" s="296">
        <v>82020</v>
      </c>
      <c r="D13" s="694">
        <v>6410</v>
      </c>
      <c r="E13" s="201">
        <v>8213</v>
      </c>
      <c r="F13" s="695">
        <v>497</v>
      </c>
      <c r="G13" s="696">
        <v>655</v>
      </c>
      <c r="H13" s="195">
        <f t="shared" si="0"/>
        <v>81243</v>
      </c>
      <c r="I13" s="195">
        <f t="shared" si="1"/>
        <v>90888</v>
      </c>
      <c r="J13" s="138"/>
      <c r="K13" s="137"/>
    </row>
    <row r="14" spans="1:11" ht="35.25" customHeight="1" thickBot="1">
      <c r="A14" s="245" t="s">
        <v>583</v>
      </c>
      <c r="B14" s="694"/>
      <c r="C14" s="296">
        <v>15000</v>
      </c>
      <c r="D14" s="694"/>
      <c r="E14" s="201"/>
      <c r="F14" s="695"/>
      <c r="G14" s="696"/>
      <c r="H14" s="195">
        <f t="shared" si="0"/>
        <v>0</v>
      </c>
      <c r="I14" s="195">
        <f t="shared" si="1"/>
        <v>15000</v>
      </c>
      <c r="J14" s="138"/>
      <c r="K14" s="137"/>
    </row>
    <row r="15" spans="1:11" ht="35.25" customHeight="1" thickBot="1">
      <c r="A15" s="193" t="s">
        <v>243</v>
      </c>
      <c r="B15" s="297">
        <f>SUM(B16:B17)</f>
        <v>105690</v>
      </c>
      <c r="C15" s="297">
        <f>SUM(C16:C17)</f>
        <v>115611</v>
      </c>
      <c r="D15" s="694"/>
      <c r="E15" s="200"/>
      <c r="F15" s="695"/>
      <c r="G15" s="696">
        <v>0</v>
      </c>
      <c r="H15" s="195">
        <f t="shared" si="0"/>
        <v>105690</v>
      </c>
      <c r="I15" s="195">
        <f t="shared" si="1"/>
        <v>115611</v>
      </c>
      <c r="J15" s="138"/>
      <c r="K15" s="137"/>
    </row>
    <row r="16" spans="1:11" ht="35.25" customHeight="1" thickBot="1">
      <c r="A16" s="245" t="s">
        <v>587</v>
      </c>
      <c r="B16" s="697">
        <v>7969</v>
      </c>
      <c r="C16" s="296">
        <v>8105</v>
      </c>
      <c r="D16" s="697"/>
      <c r="E16" s="201"/>
      <c r="F16" s="698"/>
      <c r="G16" s="699"/>
      <c r="H16" s="195">
        <f t="shared" si="0"/>
        <v>7969</v>
      </c>
      <c r="I16" s="195">
        <f t="shared" si="1"/>
        <v>8105</v>
      </c>
      <c r="J16" s="138"/>
      <c r="K16" s="137"/>
    </row>
    <row r="17" spans="1:11" ht="31.5" customHeight="1" thickBot="1">
      <c r="A17" s="245" t="s">
        <v>588</v>
      </c>
      <c r="B17" s="697">
        <v>97721</v>
      </c>
      <c r="C17" s="201">
        <v>107506</v>
      </c>
      <c r="D17" s="697"/>
      <c r="E17" s="201"/>
      <c r="F17" s="698"/>
      <c r="G17" s="699">
        <v>0</v>
      </c>
      <c r="H17" s="195">
        <f t="shared" si="0"/>
        <v>97721</v>
      </c>
      <c r="I17" s="195">
        <f t="shared" si="1"/>
        <v>107506</v>
      </c>
      <c r="J17" s="138"/>
      <c r="K17" s="137"/>
    </row>
    <row r="18" spans="1:11" ht="21" customHeight="1" thickBot="1">
      <c r="A18" s="30" t="s">
        <v>58</v>
      </c>
      <c r="B18" s="195">
        <f>B9+B10+B11+B12+B13+B15</f>
        <v>924501</v>
      </c>
      <c r="C18" s="195">
        <f>C9+C10+C11+C12+C13+C15</f>
        <v>462729</v>
      </c>
      <c r="D18" s="195">
        <f>SUM(D9:D15)</f>
        <v>89328</v>
      </c>
      <c r="E18" s="195">
        <f>SUM(E9:E15)</f>
        <v>93955</v>
      </c>
      <c r="F18" s="195">
        <f>SUM(F9:F15)</f>
        <v>12266</v>
      </c>
      <c r="G18" s="195">
        <f>SUM(G9:G17)</f>
        <v>11822</v>
      </c>
      <c r="H18" s="195">
        <f>SUM(H9:H15)</f>
        <v>1026095</v>
      </c>
      <c r="I18" s="195">
        <f>SUM(I9:I15)-I14</f>
        <v>568506</v>
      </c>
      <c r="J18" s="138"/>
      <c r="K18" s="137"/>
    </row>
    <row r="19" spans="1:11" ht="21" customHeight="1" thickBot="1">
      <c r="A19" s="33"/>
      <c r="B19" s="203"/>
      <c r="C19" s="204"/>
      <c r="D19" s="203"/>
      <c r="E19" s="204"/>
      <c r="F19" s="203"/>
      <c r="G19" s="203"/>
      <c r="H19" s="205"/>
      <c r="I19" s="205"/>
      <c r="J19" s="31"/>
      <c r="K19" s="137"/>
    </row>
    <row r="20" spans="1:10" s="352" customFormat="1" ht="21" customHeight="1" thickBot="1">
      <c r="A20" s="351" t="s">
        <v>237</v>
      </c>
      <c r="B20" s="330">
        <v>244653</v>
      </c>
      <c r="C20" s="330">
        <v>2550390</v>
      </c>
      <c r="D20" s="330">
        <v>544</v>
      </c>
      <c r="E20" s="330">
        <v>2595</v>
      </c>
      <c r="F20" s="330">
        <v>14</v>
      </c>
      <c r="G20" s="330">
        <v>72</v>
      </c>
      <c r="H20" s="354">
        <f>B20+D20+F20</f>
        <v>245211</v>
      </c>
      <c r="I20" s="354">
        <f>G20+E20+C20</f>
        <v>2553057</v>
      </c>
      <c r="J20" s="138"/>
    </row>
    <row r="21" spans="1:10" s="352" customFormat="1" ht="21" customHeight="1" thickBot="1">
      <c r="A21" s="351" t="s">
        <v>238</v>
      </c>
      <c r="B21" s="330">
        <v>7611</v>
      </c>
      <c r="C21" s="330">
        <v>120192</v>
      </c>
      <c r="D21" s="330"/>
      <c r="E21" s="330"/>
      <c r="F21" s="330"/>
      <c r="G21" s="330"/>
      <c r="H21" s="354">
        <f>B21+D21+F21</f>
        <v>7611</v>
      </c>
      <c r="I21" s="354">
        <f aca="true" t="shared" si="2" ref="I21:I26">G21+E21+C21</f>
        <v>120192</v>
      </c>
      <c r="J21" s="138"/>
    </row>
    <row r="22" spans="1:10" s="352" customFormat="1" ht="21" customHeight="1" thickBot="1">
      <c r="A22" s="351" t="s">
        <v>239</v>
      </c>
      <c r="B22" s="330">
        <v>5358</v>
      </c>
      <c r="C22" s="330">
        <v>12935</v>
      </c>
      <c r="D22" s="330">
        <v>64</v>
      </c>
      <c r="E22" s="330"/>
      <c r="F22" s="330"/>
      <c r="G22" s="330"/>
      <c r="H22" s="354">
        <f>B22+D22+F22</f>
        <v>5422</v>
      </c>
      <c r="I22" s="354">
        <f t="shared" si="2"/>
        <v>12935</v>
      </c>
      <c r="J22" s="138"/>
    </row>
    <row r="23" spans="1:10" s="352" customFormat="1" ht="42" customHeight="1" thickBot="1">
      <c r="A23" s="353" t="s">
        <v>244</v>
      </c>
      <c r="B23" s="330">
        <v>87508</v>
      </c>
      <c r="C23" s="330">
        <v>6574</v>
      </c>
      <c r="D23" s="330"/>
      <c r="E23" s="330"/>
      <c r="F23" s="330"/>
      <c r="G23" s="330"/>
      <c r="H23" s="354">
        <f>B23+D23+F23</f>
        <v>87508</v>
      </c>
      <c r="I23" s="354">
        <f t="shared" si="2"/>
        <v>6574</v>
      </c>
      <c r="J23" s="138"/>
    </row>
    <row r="24" spans="1:11" ht="21" customHeight="1" thickBot="1">
      <c r="A24" s="30" t="s">
        <v>240</v>
      </c>
      <c r="B24" s="195">
        <f aca="true" t="shared" si="3" ref="B24:G24">SUM(B20:B23)</f>
        <v>345130</v>
      </c>
      <c r="C24" s="195">
        <f t="shared" si="3"/>
        <v>2690091</v>
      </c>
      <c r="D24" s="195">
        <f t="shared" si="3"/>
        <v>608</v>
      </c>
      <c r="E24" s="195">
        <f t="shared" si="3"/>
        <v>2595</v>
      </c>
      <c r="F24" s="195">
        <f t="shared" si="3"/>
        <v>14</v>
      </c>
      <c r="G24" s="195">
        <f t="shared" si="3"/>
        <v>72</v>
      </c>
      <c r="H24" s="195">
        <f>B24+D24+F24</f>
        <v>345752</v>
      </c>
      <c r="I24" s="354">
        <f t="shared" si="2"/>
        <v>2692758</v>
      </c>
      <c r="J24" s="138"/>
      <c r="K24" s="137"/>
    </row>
    <row r="25" spans="1:10" ht="21" customHeight="1" thickBot="1">
      <c r="A25" s="33"/>
      <c r="B25" s="203"/>
      <c r="C25" s="204"/>
      <c r="D25" s="203"/>
      <c r="E25" s="204"/>
      <c r="F25" s="203"/>
      <c r="G25" s="203"/>
      <c r="H25" s="195"/>
      <c r="I25" s="355"/>
      <c r="J25" s="31"/>
    </row>
    <row r="26" spans="1:11" ht="21" customHeight="1" thickBot="1">
      <c r="A26" s="30" t="s">
        <v>584</v>
      </c>
      <c r="B26" s="153"/>
      <c r="C26" s="206"/>
      <c r="D26" s="153"/>
      <c r="E26" s="206"/>
      <c r="F26" s="153"/>
      <c r="G26" s="153"/>
      <c r="H26" s="195">
        <f>B26+D26+F26</f>
        <v>0</v>
      </c>
      <c r="I26" s="354">
        <f t="shared" si="2"/>
        <v>0</v>
      </c>
      <c r="J26" s="31"/>
      <c r="K26" s="137"/>
    </row>
    <row r="27" spans="1:10" ht="21" customHeight="1" thickBot="1">
      <c r="A27" s="33"/>
      <c r="B27" s="207"/>
      <c r="C27" s="207"/>
      <c r="D27" s="203"/>
      <c r="E27" s="204"/>
      <c r="F27" s="203"/>
      <c r="G27" s="203"/>
      <c r="H27" s="205"/>
      <c r="I27" s="355"/>
      <c r="J27" s="31"/>
    </row>
    <row r="28" spans="1:11" ht="21" customHeight="1" thickBot="1">
      <c r="A28" s="30" t="s">
        <v>59</v>
      </c>
      <c r="B28" s="195">
        <f aca="true" t="shared" si="4" ref="B28:H28">B18+B24+B26</f>
        <v>1269631</v>
      </c>
      <c r="C28" s="195">
        <f>C18+C24+C26</f>
        <v>3152820</v>
      </c>
      <c r="D28" s="195">
        <f t="shared" si="4"/>
        <v>89936</v>
      </c>
      <c r="E28" s="195">
        <f t="shared" si="4"/>
        <v>96550</v>
      </c>
      <c r="F28" s="195">
        <f t="shared" si="4"/>
        <v>12280</v>
      </c>
      <c r="G28" s="195">
        <f t="shared" si="4"/>
        <v>11894</v>
      </c>
      <c r="H28" s="195">
        <f t="shared" si="4"/>
        <v>1371847</v>
      </c>
      <c r="I28" s="354">
        <f>G28+E28+C28</f>
        <v>3261264</v>
      </c>
      <c r="J28" s="31"/>
      <c r="K28" s="137"/>
    </row>
    <row r="29" spans="1:10" ht="21" customHeight="1">
      <c r="A29" s="34"/>
      <c r="B29" s="208"/>
      <c r="C29" s="208"/>
      <c r="D29" s="208"/>
      <c r="E29" s="209"/>
      <c r="F29" s="208"/>
      <c r="G29" s="208"/>
      <c r="H29" s="208"/>
      <c r="I29" s="569"/>
      <c r="J29" s="31"/>
    </row>
    <row r="30" spans="1:10" ht="12.75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6.5" customHeight="1">
      <c r="A31" s="95"/>
      <c r="B31" s="95"/>
      <c r="C31" s="95"/>
      <c r="D31" s="95"/>
      <c r="E31" s="95"/>
      <c r="F31" s="95"/>
      <c r="G31" s="95"/>
      <c r="H31" s="95"/>
      <c r="I31" s="96"/>
      <c r="J31" s="31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sheetProtection/>
  <mergeCells count="11">
    <mergeCell ref="B7:B8"/>
    <mergeCell ref="A2:I2"/>
    <mergeCell ref="C7:C8"/>
    <mergeCell ref="F7:F8"/>
    <mergeCell ref="G7:G8"/>
    <mergeCell ref="D6:I6"/>
    <mergeCell ref="H7:H8"/>
    <mergeCell ref="A7:A8"/>
    <mergeCell ref="E7:E8"/>
    <mergeCell ref="I7:I8"/>
    <mergeCell ref="D7:D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78" r:id="rId1"/>
  <headerFooter alignWithMargins="0">
    <oddHeader>&amp;R3.sz. melléklet
..../2016.(....) Egyek Önk.</oddHead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L68"/>
  <sheetViews>
    <sheetView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49.0039062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0" customWidth="1"/>
    <col min="10" max="10" width="17.875" style="0" customWidth="1"/>
    <col min="11" max="11" width="16.75390625" style="0" customWidth="1"/>
    <col min="12" max="12" width="17.25390625" style="0" customWidth="1"/>
  </cols>
  <sheetData>
    <row r="2" spans="1:12" ht="15.75">
      <c r="A2" s="900" t="s">
        <v>441</v>
      </c>
      <c r="B2" s="901"/>
      <c r="C2" s="901"/>
      <c r="D2" s="901"/>
      <c r="E2" s="901"/>
      <c r="F2" s="901"/>
      <c r="G2" s="901"/>
      <c r="H2" s="901"/>
      <c r="I2" s="902"/>
      <c r="J2" s="902"/>
      <c r="K2" s="902"/>
      <c r="L2" s="902"/>
    </row>
    <row r="3" ht="13.5" thickBot="1">
      <c r="L3" s="285"/>
    </row>
    <row r="4" spans="1:12" ht="102" customHeight="1" thickBot="1">
      <c r="A4" s="853" t="s">
        <v>210</v>
      </c>
      <c r="B4" s="171" t="s">
        <v>233</v>
      </c>
      <c r="C4" s="171" t="s">
        <v>245</v>
      </c>
      <c r="D4" s="171" t="s">
        <v>235</v>
      </c>
      <c r="E4" s="171" t="s">
        <v>246</v>
      </c>
      <c r="F4" s="171" t="s">
        <v>242</v>
      </c>
      <c r="G4" s="171" t="s">
        <v>371</v>
      </c>
      <c r="H4" s="171" t="s">
        <v>237</v>
      </c>
      <c r="I4" s="171" t="s">
        <v>238</v>
      </c>
      <c r="J4" s="171" t="s">
        <v>239</v>
      </c>
      <c r="K4" s="171" t="s">
        <v>248</v>
      </c>
      <c r="L4" s="172" t="s">
        <v>48</v>
      </c>
    </row>
    <row r="5" spans="1:12" ht="21" customHeight="1" thickBot="1">
      <c r="A5" s="854"/>
      <c r="B5" s="42" t="s">
        <v>431</v>
      </c>
      <c r="C5" s="42" t="s">
        <v>431</v>
      </c>
      <c r="D5" s="42" t="s">
        <v>431</v>
      </c>
      <c r="E5" s="42" t="s">
        <v>431</v>
      </c>
      <c r="F5" s="42" t="s">
        <v>431</v>
      </c>
      <c r="G5" s="42" t="s">
        <v>431</v>
      </c>
      <c r="H5" s="42" t="s">
        <v>431</v>
      </c>
      <c r="I5" s="42" t="s">
        <v>431</v>
      </c>
      <c r="J5" s="42" t="s">
        <v>431</v>
      </c>
      <c r="K5" s="42" t="s">
        <v>431</v>
      </c>
      <c r="L5" s="42" t="s">
        <v>431</v>
      </c>
    </row>
    <row r="6" spans="1:12" ht="21" customHeight="1" thickBot="1">
      <c r="A6" s="335" t="s">
        <v>267</v>
      </c>
      <c r="B6" s="98">
        <v>26613</v>
      </c>
      <c r="C6" s="98">
        <v>6583</v>
      </c>
      <c r="D6" s="136">
        <v>2080</v>
      </c>
      <c r="E6" s="136"/>
      <c r="F6" s="98">
        <v>1847</v>
      </c>
      <c r="G6" s="98"/>
      <c r="H6" s="98">
        <v>300</v>
      </c>
      <c r="I6" s="136"/>
      <c r="J6" s="136"/>
      <c r="K6" s="98"/>
      <c r="L6" s="244">
        <f>SUM(B6:K6)</f>
        <v>37423</v>
      </c>
    </row>
    <row r="7" spans="1:12" ht="21" customHeight="1" thickBot="1">
      <c r="A7" s="335" t="s">
        <v>222</v>
      </c>
      <c r="B7" s="98"/>
      <c r="C7" s="98"/>
      <c r="D7" s="136">
        <v>125</v>
      </c>
      <c r="E7" s="136"/>
      <c r="F7" s="98"/>
      <c r="G7" s="98"/>
      <c r="H7" s="98"/>
      <c r="I7" s="136"/>
      <c r="J7" s="136"/>
      <c r="K7" s="98"/>
      <c r="L7" s="244">
        <f aca="true" t="shared" si="0" ref="L7:L46">SUM(B7:K7)</f>
        <v>125</v>
      </c>
    </row>
    <row r="8" spans="1:12" ht="31.5" customHeight="1" thickBot="1">
      <c r="A8" s="334" t="s">
        <v>213</v>
      </c>
      <c r="B8" s="98"/>
      <c r="C8" s="98"/>
      <c r="D8" s="136">
        <v>5168</v>
      </c>
      <c r="E8" s="136"/>
      <c r="F8" s="98">
        <v>5405</v>
      </c>
      <c r="G8" s="98"/>
      <c r="H8" s="98">
        <v>2438</v>
      </c>
      <c r="I8" s="136">
        <v>32183</v>
      </c>
      <c r="J8" s="136"/>
      <c r="K8" s="98"/>
      <c r="L8" s="244">
        <f>SUM(B8:K8)</f>
        <v>45194</v>
      </c>
    </row>
    <row r="9" spans="1:12" ht="31.5" customHeight="1" thickBot="1">
      <c r="A9" s="769" t="s">
        <v>569</v>
      </c>
      <c r="B9" s="98"/>
      <c r="C9" s="98"/>
      <c r="D9" s="136"/>
      <c r="E9" s="136"/>
      <c r="F9" s="98">
        <v>264</v>
      </c>
      <c r="G9" s="98"/>
      <c r="H9" s="98"/>
      <c r="I9" s="136"/>
      <c r="J9" s="136"/>
      <c r="K9" s="98">
        <v>8105</v>
      </c>
      <c r="L9" s="244">
        <f t="shared" si="0"/>
        <v>8369</v>
      </c>
    </row>
    <row r="10" spans="1:12" ht="21" customHeight="1" thickBot="1">
      <c r="A10" s="332" t="s">
        <v>254</v>
      </c>
      <c r="B10" s="98"/>
      <c r="C10" s="98"/>
      <c r="D10" s="136"/>
      <c r="E10" s="136"/>
      <c r="F10" s="98">
        <v>6894</v>
      </c>
      <c r="G10" s="98"/>
      <c r="H10" s="98"/>
      <c r="I10" s="136"/>
      <c r="J10" s="98"/>
      <c r="K10" s="98"/>
      <c r="L10" s="244">
        <f t="shared" si="0"/>
        <v>6894</v>
      </c>
    </row>
    <row r="11" spans="1:12" ht="21" customHeight="1" thickBot="1">
      <c r="A11" s="335" t="s">
        <v>219</v>
      </c>
      <c r="B11" s="98">
        <v>31</v>
      </c>
      <c r="C11" s="98">
        <v>4</v>
      </c>
      <c r="D11" s="136"/>
      <c r="E11" s="136"/>
      <c r="F11" s="98"/>
      <c r="G11" s="98"/>
      <c r="H11" s="98"/>
      <c r="I11" s="136"/>
      <c r="J11" s="136"/>
      <c r="K11" s="98"/>
      <c r="L11" s="244">
        <f t="shared" si="0"/>
        <v>35</v>
      </c>
    </row>
    <row r="12" spans="1:12" ht="21" customHeight="1" thickBot="1">
      <c r="A12" s="335" t="s">
        <v>220</v>
      </c>
      <c r="B12" s="98">
        <v>88310</v>
      </c>
      <c r="C12" s="98">
        <v>11895</v>
      </c>
      <c r="D12" s="136">
        <v>9499</v>
      </c>
      <c r="E12" s="136"/>
      <c r="F12" s="98">
        <v>11138</v>
      </c>
      <c r="G12" s="98"/>
      <c r="H12" s="98">
        <v>22312</v>
      </c>
      <c r="I12" s="136"/>
      <c r="J12" s="136"/>
      <c r="K12" s="98"/>
      <c r="L12" s="244">
        <f t="shared" si="0"/>
        <v>143154</v>
      </c>
    </row>
    <row r="13" spans="1:12" ht="21" customHeight="1" thickBot="1">
      <c r="A13" s="335" t="s">
        <v>574</v>
      </c>
      <c r="B13" s="98">
        <v>842</v>
      </c>
      <c r="C13" s="98">
        <v>227</v>
      </c>
      <c r="D13" s="136">
        <v>4916</v>
      </c>
      <c r="E13" s="136"/>
      <c r="F13" s="98">
        <v>70</v>
      </c>
      <c r="G13" s="98"/>
      <c r="H13" s="98">
        <v>225</v>
      </c>
      <c r="I13" s="136"/>
      <c r="J13" s="136"/>
      <c r="K13" s="98"/>
      <c r="L13" s="244">
        <f t="shared" si="0"/>
        <v>6280</v>
      </c>
    </row>
    <row r="14" spans="1:12" s="148" customFormat="1" ht="21" customHeight="1" thickBot="1">
      <c r="A14" s="332" t="s">
        <v>366</v>
      </c>
      <c r="B14" s="42"/>
      <c r="C14" s="98"/>
      <c r="D14" s="136"/>
      <c r="E14" s="136"/>
      <c r="F14" s="98"/>
      <c r="G14" s="98"/>
      <c r="H14" s="98">
        <v>567334</v>
      </c>
      <c r="I14" s="136">
        <v>87356</v>
      </c>
      <c r="J14" s="136">
        <v>12935</v>
      </c>
      <c r="K14" s="98"/>
      <c r="L14" s="244">
        <f t="shared" si="0"/>
        <v>667625</v>
      </c>
    </row>
    <row r="15" spans="1:12" s="148" customFormat="1" ht="21" customHeight="1" thickBot="1">
      <c r="A15" s="332" t="s">
        <v>250</v>
      </c>
      <c r="B15" s="98"/>
      <c r="C15" s="98"/>
      <c r="D15" s="136"/>
      <c r="E15" s="136"/>
      <c r="F15" s="98"/>
      <c r="G15" s="98"/>
      <c r="H15" s="98">
        <v>193</v>
      </c>
      <c r="I15" s="136"/>
      <c r="J15" s="136"/>
      <c r="K15" s="98"/>
      <c r="L15" s="244">
        <f t="shared" si="0"/>
        <v>193</v>
      </c>
    </row>
    <row r="16" spans="1:12" s="148" customFormat="1" ht="21" customHeight="1" thickBot="1">
      <c r="A16" s="332" t="s">
        <v>372</v>
      </c>
      <c r="B16" s="98"/>
      <c r="C16" s="98"/>
      <c r="D16" s="136">
        <v>3810</v>
      </c>
      <c r="E16" s="136"/>
      <c r="F16" s="98">
        <v>4033</v>
      </c>
      <c r="G16" s="98"/>
      <c r="H16" s="98"/>
      <c r="I16" s="136"/>
      <c r="J16" s="136"/>
      <c r="K16" s="98"/>
      <c r="L16" s="244">
        <f t="shared" si="0"/>
        <v>7843</v>
      </c>
    </row>
    <row r="17" spans="1:12" s="148" customFormat="1" ht="21" customHeight="1" thickBot="1">
      <c r="A17" s="331" t="s">
        <v>249</v>
      </c>
      <c r="B17" s="98"/>
      <c r="C17" s="98"/>
      <c r="D17" s="136">
        <v>79</v>
      </c>
      <c r="E17" s="136"/>
      <c r="F17" s="98">
        <v>2224</v>
      </c>
      <c r="G17" s="98"/>
      <c r="H17" s="98"/>
      <c r="I17" s="136"/>
      <c r="J17" s="136"/>
      <c r="K17" s="98"/>
      <c r="L17" s="244">
        <f t="shared" si="0"/>
        <v>2303</v>
      </c>
    </row>
    <row r="18" spans="1:12" s="148" customFormat="1" ht="21" customHeight="1" thickBot="1">
      <c r="A18" s="770" t="s">
        <v>578</v>
      </c>
      <c r="B18" s="98"/>
      <c r="C18" s="98"/>
      <c r="D18" s="136"/>
      <c r="E18" s="136"/>
      <c r="F18" s="98">
        <v>50</v>
      </c>
      <c r="G18" s="98"/>
      <c r="H18" s="98">
        <v>1951807</v>
      </c>
      <c r="I18" s="136"/>
      <c r="J18" s="136"/>
      <c r="K18" s="98"/>
      <c r="L18" s="244">
        <f t="shared" si="0"/>
        <v>1951857</v>
      </c>
    </row>
    <row r="19" spans="1:12" s="148" customFormat="1" ht="21" customHeight="1" thickBot="1">
      <c r="A19" s="334" t="s">
        <v>252</v>
      </c>
      <c r="B19" s="98"/>
      <c r="C19" s="98"/>
      <c r="D19" s="136">
        <v>15340</v>
      </c>
      <c r="E19" s="136"/>
      <c r="F19" s="98">
        <v>473</v>
      </c>
      <c r="G19" s="98"/>
      <c r="H19" s="98">
        <v>1000</v>
      </c>
      <c r="I19" s="136"/>
      <c r="J19" s="136"/>
      <c r="K19" s="98"/>
      <c r="L19" s="244">
        <f t="shared" si="0"/>
        <v>16813</v>
      </c>
    </row>
    <row r="20" spans="1:12" s="148" customFormat="1" ht="21" customHeight="1" thickBot="1">
      <c r="A20" s="332" t="s">
        <v>214</v>
      </c>
      <c r="B20" s="98">
        <v>1679</v>
      </c>
      <c r="C20" s="98">
        <v>453</v>
      </c>
      <c r="D20" s="136">
        <v>19903</v>
      </c>
      <c r="E20" s="136"/>
      <c r="F20" s="98">
        <v>5200</v>
      </c>
      <c r="G20" s="98"/>
      <c r="H20" s="98">
        <v>2781</v>
      </c>
      <c r="I20" s="136"/>
      <c r="J20" s="136"/>
      <c r="K20" s="98"/>
      <c r="L20" s="244">
        <f t="shared" si="0"/>
        <v>30016</v>
      </c>
    </row>
    <row r="21" spans="1:12" ht="21" customHeight="1" thickBot="1">
      <c r="A21" s="332" t="s">
        <v>255</v>
      </c>
      <c r="B21" s="98">
        <v>720</v>
      </c>
      <c r="C21" s="98">
        <v>194</v>
      </c>
      <c r="D21" s="136">
        <v>191</v>
      </c>
      <c r="E21" s="136"/>
      <c r="F21" s="98"/>
      <c r="G21" s="98"/>
      <c r="H21" s="98"/>
      <c r="I21" s="136"/>
      <c r="J21" s="98"/>
      <c r="K21" s="98"/>
      <c r="L21" s="244">
        <f t="shared" si="0"/>
        <v>1105</v>
      </c>
    </row>
    <row r="22" spans="1:12" ht="21" customHeight="1" thickBot="1">
      <c r="A22" s="332" t="s">
        <v>256</v>
      </c>
      <c r="B22" s="98"/>
      <c r="C22" s="98"/>
      <c r="D22" s="136"/>
      <c r="E22" s="136"/>
      <c r="F22" s="98">
        <v>6102</v>
      </c>
      <c r="G22" s="98"/>
      <c r="H22" s="98"/>
      <c r="I22" s="136"/>
      <c r="J22" s="98"/>
      <c r="K22" s="98"/>
      <c r="L22" s="244">
        <f t="shared" si="0"/>
        <v>6102</v>
      </c>
    </row>
    <row r="23" spans="1:12" ht="21" customHeight="1" thickBot="1">
      <c r="A23" s="332" t="s">
        <v>257</v>
      </c>
      <c r="B23" s="98"/>
      <c r="C23" s="98"/>
      <c r="D23" s="136">
        <v>3787</v>
      </c>
      <c r="E23" s="136"/>
      <c r="F23" s="98">
        <v>1009</v>
      </c>
      <c r="G23" s="98"/>
      <c r="H23" s="98"/>
      <c r="I23" s="136"/>
      <c r="J23" s="98"/>
      <c r="K23" s="98"/>
      <c r="L23" s="244">
        <f t="shared" si="0"/>
        <v>4796</v>
      </c>
    </row>
    <row r="24" spans="1:12" ht="21" customHeight="1" thickBot="1">
      <c r="A24" s="332" t="s">
        <v>258</v>
      </c>
      <c r="B24" s="98"/>
      <c r="C24" s="98"/>
      <c r="D24" s="136">
        <v>279</v>
      </c>
      <c r="E24" s="136"/>
      <c r="F24" s="98"/>
      <c r="G24" s="98"/>
      <c r="H24" s="98"/>
      <c r="I24" s="136"/>
      <c r="J24" s="98"/>
      <c r="K24" s="98"/>
      <c r="L24" s="244">
        <f t="shared" si="0"/>
        <v>279</v>
      </c>
    </row>
    <row r="25" spans="1:12" ht="21" customHeight="1" thickBot="1">
      <c r="A25" s="332" t="s">
        <v>570</v>
      </c>
      <c r="B25" s="98"/>
      <c r="C25" s="98"/>
      <c r="D25" s="136">
        <v>76</v>
      </c>
      <c r="E25" s="136"/>
      <c r="F25" s="98"/>
      <c r="G25" s="98"/>
      <c r="H25" s="98"/>
      <c r="I25" s="136"/>
      <c r="J25" s="98"/>
      <c r="K25" s="98"/>
      <c r="L25" s="244">
        <f t="shared" si="0"/>
        <v>76</v>
      </c>
    </row>
    <row r="26" spans="1:12" ht="21" customHeight="1" thickBot="1">
      <c r="A26" s="332" t="s">
        <v>571</v>
      </c>
      <c r="B26" s="98"/>
      <c r="C26" s="98"/>
      <c r="D26" s="136"/>
      <c r="E26" s="136"/>
      <c r="F26" s="98"/>
      <c r="G26" s="98"/>
      <c r="H26" s="98"/>
      <c r="I26" s="136">
        <v>653</v>
      </c>
      <c r="J26" s="98"/>
      <c r="K26" s="98"/>
      <c r="L26" s="244">
        <f t="shared" si="0"/>
        <v>653</v>
      </c>
    </row>
    <row r="27" spans="1:12" ht="21" customHeight="1" thickBot="1">
      <c r="A27" s="332" t="s">
        <v>251</v>
      </c>
      <c r="B27" s="98"/>
      <c r="C27" s="98"/>
      <c r="D27" s="136">
        <v>127</v>
      </c>
      <c r="E27" s="136"/>
      <c r="F27" s="98">
        <v>652</v>
      </c>
      <c r="G27" s="98"/>
      <c r="H27" s="98"/>
      <c r="I27" s="136"/>
      <c r="J27" s="136"/>
      <c r="K27" s="98"/>
      <c r="L27" s="244">
        <f t="shared" si="0"/>
        <v>779</v>
      </c>
    </row>
    <row r="28" spans="1:12" ht="21" customHeight="1" thickBot="1">
      <c r="A28" s="335" t="s">
        <v>572</v>
      </c>
      <c r="B28" s="98"/>
      <c r="C28" s="98"/>
      <c r="D28" s="136"/>
      <c r="E28" s="136"/>
      <c r="F28" s="98">
        <v>2600</v>
      </c>
      <c r="G28" s="98"/>
      <c r="H28" s="98"/>
      <c r="I28" s="136"/>
      <c r="J28" s="136"/>
      <c r="K28" s="98"/>
      <c r="L28" s="244">
        <f t="shared" si="0"/>
        <v>2600</v>
      </c>
    </row>
    <row r="29" spans="1:12" ht="21" customHeight="1" thickBot="1">
      <c r="A29" s="335" t="s">
        <v>593</v>
      </c>
      <c r="B29" s="98"/>
      <c r="C29" s="98"/>
      <c r="D29" s="136">
        <v>2000</v>
      </c>
      <c r="E29" s="136"/>
      <c r="F29" s="98"/>
      <c r="G29" s="98"/>
      <c r="H29" s="98"/>
      <c r="I29" s="136"/>
      <c r="J29" s="136"/>
      <c r="K29" s="98"/>
      <c r="L29" s="244">
        <f t="shared" si="0"/>
        <v>2000</v>
      </c>
    </row>
    <row r="30" spans="1:12" ht="21" customHeight="1" thickBot="1">
      <c r="A30" s="335" t="s">
        <v>221</v>
      </c>
      <c r="B30" s="98"/>
      <c r="C30" s="98"/>
      <c r="D30" s="136">
        <v>5000</v>
      </c>
      <c r="E30" s="136"/>
      <c r="F30" s="98">
        <v>1010</v>
      </c>
      <c r="G30" s="98"/>
      <c r="H30" s="98"/>
      <c r="I30" s="136"/>
      <c r="J30" s="136"/>
      <c r="K30" s="98"/>
      <c r="L30" s="244">
        <f t="shared" si="0"/>
        <v>6010</v>
      </c>
    </row>
    <row r="31" spans="1:12" ht="21" customHeight="1" thickBot="1">
      <c r="A31" s="332" t="s">
        <v>259</v>
      </c>
      <c r="B31" s="98"/>
      <c r="C31" s="98"/>
      <c r="D31" s="136"/>
      <c r="E31" s="136"/>
      <c r="F31" s="98">
        <v>1778</v>
      </c>
      <c r="G31" s="98"/>
      <c r="H31" s="98"/>
      <c r="I31" s="136"/>
      <c r="J31" s="98"/>
      <c r="K31" s="98"/>
      <c r="L31" s="244">
        <f t="shared" si="0"/>
        <v>1778</v>
      </c>
    </row>
    <row r="32" spans="1:12" ht="21" customHeight="1" thickBot="1">
      <c r="A32" s="332" t="s">
        <v>261</v>
      </c>
      <c r="B32" s="98"/>
      <c r="C32" s="98"/>
      <c r="D32" s="136"/>
      <c r="E32" s="136"/>
      <c r="F32" s="98">
        <v>2504</v>
      </c>
      <c r="G32" s="98"/>
      <c r="H32" s="98"/>
      <c r="I32" s="136"/>
      <c r="J32" s="98"/>
      <c r="K32" s="98"/>
      <c r="L32" s="244">
        <f t="shared" si="0"/>
        <v>2504</v>
      </c>
    </row>
    <row r="33" spans="1:12" ht="21" customHeight="1" thickBot="1">
      <c r="A33" s="332" t="s">
        <v>260</v>
      </c>
      <c r="B33" s="98"/>
      <c r="C33" s="98"/>
      <c r="D33" s="136"/>
      <c r="E33" s="136"/>
      <c r="F33" s="98">
        <v>280</v>
      </c>
      <c r="G33" s="98"/>
      <c r="H33" s="98"/>
      <c r="I33" s="136"/>
      <c r="J33" s="98"/>
      <c r="K33" s="98"/>
      <c r="L33" s="244">
        <f t="shared" si="0"/>
        <v>280</v>
      </c>
    </row>
    <row r="34" spans="1:12" ht="21" customHeight="1" thickBot="1">
      <c r="A34" s="335" t="s">
        <v>264</v>
      </c>
      <c r="B34" s="98"/>
      <c r="C34" s="98"/>
      <c r="D34" s="136"/>
      <c r="E34" s="136"/>
      <c r="F34" s="98">
        <v>2456</v>
      </c>
      <c r="G34" s="98"/>
      <c r="H34" s="98"/>
      <c r="I34" s="136"/>
      <c r="J34" s="136"/>
      <c r="K34" s="98"/>
      <c r="L34" s="244">
        <f t="shared" si="0"/>
        <v>2456</v>
      </c>
    </row>
    <row r="35" spans="1:12" ht="21" customHeight="1" thickBot="1">
      <c r="A35" s="335" t="s">
        <v>573</v>
      </c>
      <c r="B35" s="98"/>
      <c r="C35" s="98"/>
      <c r="D35" s="136">
        <v>16462</v>
      </c>
      <c r="E35" s="136"/>
      <c r="F35" s="98"/>
      <c r="G35" s="98"/>
      <c r="H35" s="98"/>
      <c r="I35" s="136"/>
      <c r="J35" s="136"/>
      <c r="K35" s="98"/>
      <c r="L35" s="244">
        <f t="shared" si="0"/>
        <v>16462</v>
      </c>
    </row>
    <row r="36" spans="1:12" ht="21" customHeight="1" thickBot="1">
      <c r="A36" s="335" t="s">
        <v>373</v>
      </c>
      <c r="B36" s="98">
        <v>79</v>
      </c>
      <c r="C36" s="98">
        <v>21</v>
      </c>
      <c r="D36" s="136"/>
      <c r="E36" s="136">
        <v>2239</v>
      </c>
      <c r="F36" s="98"/>
      <c r="G36" s="98"/>
      <c r="H36" s="98"/>
      <c r="I36" s="136"/>
      <c r="J36" s="136"/>
      <c r="K36" s="98"/>
      <c r="L36" s="244">
        <f t="shared" si="0"/>
        <v>2339</v>
      </c>
    </row>
    <row r="37" spans="1:12" ht="28.5" customHeight="1" thickBot="1">
      <c r="A37" s="333" t="s">
        <v>212</v>
      </c>
      <c r="B37" s="98"/>
      <c r="C37" s="98"/>
      <c r="D37" s="136">
        <v>519</v>
      </c>
      <c r="E37" s="136"/>
      <c r="F37" s="98">
        <v>6405</v>
      </c>
      <c r="G37" s="98"/>
      <c r="H37" s="98">
        <v>2000</v>
      </c>
      <c r="I37" s="136"/>
      <c r="J37" s="136"/>
      <c r="K37" s="98"/>
      <c r="L37" s="244">
        <f t="shared" si="0"/>
        <v>8924</v>
      </c>
    </row>
    <row r="38" spans="1:12" ht="21" customHeight="1" thickBot="1">
      <c r="A38" s="332" t="s">
        <v>262</v>
      </c>
      <c r="B38" s="98"/>
      <c r="C38" s="98"/>
      <c r="D38" s="136"/>
      <c r="E38" s="136">
        <v>17000</v>
      </c>
      <c r="F38" s="98"/>
      <c r="G38" s="98"/>
      <c r="H38" s="98"/>
      <c r="I38" s="136"/>
      <c r="J38" s="98"/>
      <c r="K38" s="98"/>
      <c r="L38" s="244">
        <f t="shared" si="0"/>
        <v>17000</v>
      </c>
    </row>
    <row r="39" spans="1:12" ht="21" customHeight="1" thickBot="1">
      <c r="A39" s="335" t="s">
        <v>265</v>
      </c>
      <c r="B39" s="98"/>
      <c r="C39" s="98"/>
      <c r="D39" s="136"/>
      <c r="E39" s="136"/>
      <c r="F39" s="98">
        <v>3210</v>
      </c>
      <c r="G39" s="98"/>
      <c r="H39" s="98"/>
      <c r="I39" s="136"/>
      <c r="J39" s="136"/>
      <c r="K39" s="98"/>
      <c r="L39" s="244">
        <f t="shared" si="0"/>
        <v>3210</v>
      </c>
    </row>
    <row r="40" spans="1:12" ht="21" customHeight="1" thickBot="1">
      <c r="A40" s="335" t="s">
        <v>266</v>
      </c>
      <c r="B40" s="98"/>
      <c r="C40" s="98"/>
      <c r="D40" s="136"/>
      <c r="E40" s="136"/>
      <c r="F40" s="98">
        <v>616</v>
      </c>
      <c r="G40" s="98"/>
      <c r="H40" s="98"/>
      <c r="I40" s="136"/>
      <c r="J40" s="136"/>
      <c r="K40" s="98"/>
      <c r="L40" s="244">
        <f t="shared" si="0"/>
        <v>616</v>
      </c>
    </row>
    <row r="41" spans="1:12" ht="21" customHeight="1" thickBot="1">
      <c r="A41" s="335" t="s">
        <v>218</v>
      </c>
      <c r="B41" s="98">
        <v>2156</v>
      </c>
      <c r="C41" s="98">
        <v>569</v>
      </c>
      <c r="D41" s="136">
        <v>953</v>
      </c>
      <c r="E41" s="136"/>
      <c r="F41" s="98"/>
      <c r="G41" s="98"/>
      <c r="H41" s="98"/>
      <c r="I41" s="120"/>
      <c r="J41" s="120"/>
      <c r="K41" s="98"/>
      <c r="L41" s="244">
        <f t="shared" si="0"/>
        <v>3678</v>
      </c>
    </row>
    <row r="42" spans="1:12" ht="21" customHeight="1" thickBot="1">
      <c r="A42" s="335" t="s">
        <v>263</v>
      </c>
      <c r="B42" s="98"/>
      <c r="C42" s="98"/>
      <c r="D42" s="136">
        <v>217</v>
      </c>
      <c r="E42" s="136">
        <v>3860</v>
      </c>
      <c r="F42" s="98">
        <v>800</v>
      </c>
      <c r="G42" s="98"/>
      <c r="H42" s="98"/>
      <c r="I42" s="136"/>
      <c r="J42" s="136"/>
      <c r="K42" s="98"/>
      <c r="L42" s="244">
        <f t="shared" si="0"/>
        <v>4877</v>
      </c>
    </row>
    <row r="43" spans="1:12" ht="30.75" customHeight="1" thickBot="1">
      <c r="A43" s="334" t="s">
        <v>216</v>
      </c>
      <c r="B43" s="98"/>
      <c r="C43" s="98"/>
      <c r="D43" s="136">
        <v>6455</v>
      </c>
      <c r="E43" s="136"/>
      <c r="F43" s="98"/>
      <c r="G43" s="98"/>
      <c r="H43" s="98"/>
      <c r="I43" s="136"/>
      <c r="J43" s="98"/>
      <c r="K43" s="98"/>
      <c r="L43" s="244">
        <f t="shared" si="0"/>
        <v>6455</v>
      </c>
    </row>
    <row r="44" spans="1:12" ht="21" customHeight="1" thickBot="1">
      <c r="A44" s="332" t="s">
        <v>217</v>
      </c>
      <c r="B44" s="98"/>
      <c r="C44" s="98"/>
      <c r="D44" s="136">
        <v>4637</v>
      </c>
      <c r="E44" s="136"/>
      <c r="F44" s="98"/>
      <c r="G44" s="98"/>
      <c r="H44" s="98"/>
      <c r="I44" s="136"/>
      <c r="J44" s="98"/>
      <c r="K44" s="98">
        <v>6574</v>
      </c>
      <c r="L44" s="244">
        <f t="shared" si="0"/>
        <v>11211</v>
      </c>
    </row>
    <row r="45" spans="1:12" ht="21" customHeight="1" thickBot="1">
      <c r="A45" s="332" t="s">
        <v>253</v>
      </c>
      <c r="B45" s="98"/>
      <c r="C45" s="98"/>
      <c r="D45" s="136"/>
      <c r="E45" s="136"/>
      <c r="F45" s="98"/>
      <c r="G45" s="98">
        <v>15000</v>
      </c>
      <c r="H45" s="98"/>
      <c r="I45" s="136"/>
      <c r="J45" s="98"/>
      <c r="K45" s="98"/>
      <c r="L45" s="244">
        <f t="shared" si="0"/>
        <v>15000</v>
      </c>
    </row>
    <row r="46" spans="1:12" ht="21" customHeight="1" thickBot="1">
      <c r="A46" s="142" t="s">
        <v>30</v>
      </c>
      <c r="B46" s="149">
        <f>SUM(B6:B45)</f>
        <v>120430</v>
      </c>
      <c r="C46" s="149">
        <f aca="true" t="shared" si="1" ref="C46:H46">SUM(C6:C45)</f>
        <v>19946</v>
      </c>
      <c r="D46" s="149">
        <f>SUM(D6:D45)</f>
        <v>101623</v>
      </c>
      <c r="E46" s="149">
        <f t="shared" si="1"/>
        <v>23099</v>
      </c>
      <c r="F46" s="149">
        <f t="shared" si="1"/>
        <v>67020</v>
      </c>
      <c r="G46" s="149">
        <f t="shared" si="1"/>
        <v>15000</v>
      </c>
      <c r="H46" s="149">
        <f t="shared" si="1"/>
        <v>2550390</v>
      </c>
      <c r="I46" s="149">
        <f>SUM(I6:I45)</f>
        <v>120192</v>
      </c>
      <c r="J46" s="149">
        <f>SUM(J6:J45)</f>
        <v>12935</v>
      </c>
      <c r="K46" s="149">
        <f>SUM(K6:K45)</f>
        <v>14679</v>
      </c>
      <c r="L46" s="244">
        <f t="shared" si="0"/>
        <v>3045314</v>
      </c>
    </row>
    <row r="48" spans="5:12" ht="12.75">
      <c r="E48" s="2"/>
      <c r="J48" s="137"/>
      <c r="L48" s="2"/>
    </row>
    <row r="50" spans="1:8" ht="12.75">
      <c r="A50" s="150"/>
      <c r="B50" s="44"/>
      <c r="C50" s="44"/>
      <c r="D50" s="44"/>
      <c r="E50" s="44"/>
      <c r="F50" s="44"/>
      <c r="G50" s="44"/>
      <c r="H50" s="44"/>
    </row>
    <row r="51" spans="1:8" ht="12.75">
      <c r="A51" s="151"/>
      <c r="B51" s="47"/>
      <c r="C51" s="47"/>
      <c r="D51" s="47"/>
      <c r="E51" s="47"/>
      <c r="F51" s="47"/>
      <c r="G51" s="47"/>
      <c r="H51" s="47"/>
    </row>
    <row r="52" spans="1:8" ht="12.75">
      <c r="A52" s="48"/>
      <c r="B52" s="131"/>
      <c r="C52" s="131"/>
      <c r="D52" s="131"/>
      <c r="E52" s="131"/>
      <c r="F52" s="131"/>
      <c r="G52" s="131"/>
      <c r="H52" s="131"/>
    </row>
    <row r="53" spans="1:8" ht="12.75">
      <c r="A53" s="48"/>
      <c r="B53" s="131"/>
      <c r="C53" s="131"/>
      <c r="D53" s="132"/>
      <c r="E53" s="131"/>
      <c r="F53" s="131"/>
      <c r="G53" s="131"/>
      <c r="H53" s="131"/>
    </row>
    <row r="54" spans="1:8" ht="12.75">
      <c r="A54" s="48"/>
      <c r="B54" s="131"/>
      <c r="C54" s="131"/>
      <c r="D54" s="131"/>
      <c r="E54" s="131"/>
      <c r="F54" s="131"/>
      <c r="G54" s="131"/>
      <c r="H54" s="131"/>
    </row>
    <row r="55" spans="1:8" ht="12.75">
      <c r="A55" s="48"/>
      <c r="B55" s="131"/>
      <c r="C55" s="131"/>
      <c r="D55" s="131"/>
      <c r="E55" s="131"/>
      <c r="F55" s="131"/>
      <c r="G55" s="131"/>
      <c r="H55" s="131"/>
    </row>
    <row r="56" spans="1:8" ht="12.75">
      <c r="A56" s="48"/>
      <c r="B56" s="131"/>
      <c r="C56" s="131"/>
      <c r="D56" s="131"/>
      <c r="E56" s="131"/>
      <c r="F56" s="131"/>
      <c r="G56" s="131"/>
      <c r="H56" s="131"/>
    </row>
    <row r="57" spans="1:8" ht="12.75">
      <c r="A57" s="48"/>
      <c r="B57" s="131"/>
      <c r="C57" s="131"/>
      <c r="D57" s="131"/>
      <c r="E57" s="131"/>
      <c r="F57" s="131"/>
      <c r="G57" s="131"/>
      <c r="H57" s="131"/>
    </row>
    <row r="58" spans="1:8" ht="12.75">
      <c r="A58" s="48"/>
      <c r="B58" s="131"/>
      <c r="C58" s="131"/>
      <c r="D58" s="131"/>
      <c r="E58" s="131"/>
      <c r="F58" s="131"/>
      <c r="G58" s="131"/>
      <c r="H58" s="131"/>
    </row>
    <row r="59" spans="1:8" ht="12.75">
      <c r="A59" s="48"/>
      <c r="B59" s="131"/>
      <c r="C59" s="131"/>
      <c r="D59" s="131"/>
      <c r="E59" s="131"/>
      <c r="F59" s="131"/>
      <c r="G59" s="131"/>
      <c r="H59" s="131"/>
    </row>
    <row r="60" spans="1:8" ht="12.75">
      <c r="A60" s="48"/>
      <c r="B60" s="131"/>
      <c r="C60" s="131"/>
      <c r="D60" s="131"/>
      <c r="E60" s="131"/>
      <c r="F60" s="131"/>
      <c r="G60" s="131"/>
      <c r="H60" s="131"/>
    </row>
    <row r="61" spans="1:8" ht="12.75">
      <c r="A61" s="48"/>
      <c r="B61" s="131"/>
      <c r="C61" s="131"/>
      <c r="D61" s="131"/>
      <c r="E61" s="131"/>
      <c r="F61" s="131"/>
      <c r="G61" s="131"/>
      <c r="H61" s="131"/>
    </row>
    <row r="62" spans="1:8" ht="12.75">
      <c r="A62" s="48"/>
      <c r="B62" s="131"/>
      <c r="C62" s="131"/>
      <c r="D62" s="131"/>
      <c r="E62" s="131"/>
      <c r="F62" s="131"/>
      <c r="G62" s="131"/>
      <c r="H62" s="131"/>
    </row>
    <row r="63" spans="1:9" ht="12.75">
      <c r="A63" s="48"/>
      <c r="B63" s="131"/>
      <c r="C63" s="131"/>
      <c r="D63" s="131"/>
      <c r="E63" s="131"/>
      <c r="F63" s="131"/>
      <c r="G63" s="131"/>
      <c r="H63" s="131"/>
      <c r="I63" s="1"/>
    </row>
    <row r="64" spans="1:8" ht="12.75">
      <c r="A64" s="48"/>
      <c r="B64" s="131"/>
      <c r="C64" s="131"/>
      <c r="D64" s="131"/>
      <c r="E64" s="131"/>
      <c r="F64" s="131"/>
      <c r="G64" s="131"/>
      <c r="H64" s="131"/>
    </row>
    <row r="65" spans="1:8" ht="12.75">
      <c r="A65" s="48"/>
      <c r="B65" s="131"/>
      <c r="C65" s="131"/>
      <c r="D65" s="131"/>
      <c r="E65" s="131"/>
      <c r="F65" s="131"/>
      <c r="G65" s="131"/>
      <c r="H65" s="131"/>
    </row>
    <row r="66" spans="1:8" ht="12.75">
      <c r="A66" s="151"/>
      <c r="B66" s="133"/>
      <c r="C66" s="133"/>
      <c r="D66" s="133"/>
      <c r="E66" s="133"/>
      <c r="F66" s="133"/>
      <c r="G66" s="133"/>
      <c r="H66" s="133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0"/>
  <sheetViews>
    <sheetView zoomScaleSheetLayoutView="100" workbookViewId="0" topLeftCell="A20">
      <selection activeCell="H15" sqref="H15"/>
    </sheetView>
  </sheetViews>
  <sheetFormatPr defaultColWidth="9.00390625" defaultRowHeight="12.75"/>
  <cols>
    <col min="1" max="1" width="49.0039062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0" customWidth="1"/>
    <col min="10" max="10" width="17.875" style="0" customWidth="1"/>
    <col min="11" max="11" width="16.75390625" style="0" customWidth="1"/>
    <col min="12" max="12" width="17.25390625" style="0" customWidth="1"/>
  </cols>
  <sheetData>
    <row r="2" spans="1:12" ht="15.75">
      <c r="A2" s="900" t="s">
        <v>442</v>
      </c>
      <c r="B2" s="901"/>
      <c r="C2" s="901"/>
      <c r="D2" s="901"/>
      <c r="E2" s="901"/>
      <c r="F2" s="901"/>
      <c r="G2" s="901"/>
      <c r="H2" s="901"/>
      <c r="I2" s="902"/>
      <c r="J2" s="902"/>
      <c r="K2" s="902"/>
      <c r="L2" s="902"/>
    </row>
    <row r="3" ht="13.5" thickBot="1">
      <c r="L3" s="285"/>
    </row>
    <row r="4" spans="1:12" ht="102" customHeight="1" thickBot="1">
      <c r="A4" s="853" t="s">
        <v>210</v>
      </c>
      <c r="B4" s="171" t="s">
        <v>233</v>
      </c>
      <c r="C4" s="171" t="s">
        <v>245</v>
      </c>
      <c r="D4" s="171" t="s">
        <v>235</v>
      </c>
      <c r="E4" s="171" t="s">
        <v>246</v>
      </c>
      <c r="F4" s="171" t="s">
        <v>242</v>
      </c>
      <c r="G4" s="171" t="s">
        <v>371</v>
      </c>
      <c r="H4" s="171" t="s">
        <v>237</v>
      </c>
      <c r="I4" s="171" t="s">
        <v>238</v>
      </c>
      <c r="J4" s="171" t="s">
        <v>239</v>
      </c>
      <c r="K4" s="171" t="s">
        <v>248</v>
      </c>
      <c r="L4" s="172" t="s">
        <v>48</v>
      </c>
    </row>
    <row r="5" spans="1:12" ht="21" customHeight="1" thickBot="1">
      <c r="A5" s="854"/>
      <c r="B5" s="42" t="s">
        <v>431</v>
      </c>
      <c r="C5" s="42" t="s">
        <v>431</v>
      </c>
      <c r="D5" s="42" t="s">
        <v>431</v>
      </c>
      <c r="E5" s="42" t="s">
        <v>431</v>
      </c>
      <c r="F5" s="42" t="s">
        <v>431</v>
      </c>
      <c r="G5" s="42" t="s">
        <v>431</v>
      </c>
      <c r="H5" s="42" t="s">
        <v>431</v>
      </c>
      <c r="I5" s="42" t="s">
        <v>431</v>
      </c>
      <c r="J5" s="42" t="s">
        <v>431</v>
      </c>
      <c r="K5" s="42" t="s">
        <v>431</v>
      </c>
      <c r="L5" s="42" t="s">
        <v>431</v>
      </c>
    </row>
    <row r="6" spans="1:12" ht="21" customHeight="1" thickBot="1">
      <c r="A6" s="335" t="s">
        <v>267</v>
      </c>
      <c r="B6" s="98">
        <v>26613</v>
      </c>
      <c r="C6" s="98">
        <v>6583</v>
      </c>
      <c r="D6" s="136">
        <v>2080</v>
      </c>
      <c r="E6" s="136"/>
      <c r="F6" s="98">
        <v>1847</v>
      </c>
      <c r="G6" s="98"/>
      <c r="H6" s="98">
        <v>300</v>
      </c>
      <c r="I6" s="136"/>
      <c r="J6" s="136"/>
      <c r="K6" s="98"/>
      <c r="L6" s="244">
        <f>SUM(B6:K6)</f>
        <v>37423</v>
      </c>
    </row>
    <row r="7" spans="1:12" ht="21" customHeight="1" thickBot="1">
      <c r="A7" s="335" t="s">
        <v>222</v>
      </c>
      <c r="B7" s="98"/>
      <c r="C7" s="98"/>
      <c r="D7" s="136">
        <v>125</v>
      </c>
      <c r="E7" s="136"/>
      <c r="F7" s="98"/>
      <c r="G7" s="98"/>
      <c r="H7" s="98"/>
      <c r="I7" s="136"/>
      <c r="J7" s="136"/>
      <c r="K7" s="98"/>
      <c r="L7" s="244">
        <f aca="true" t="shared" si="0" ref="L7:L44">SUM(B7:K7)</f>
        <v>125</v>
      </c>
    </row>
    <row r="8" spans="1:12" ht="31.5" customHeight="1" thickBot="1">
      <c r="A8" s="334" t="s">
        <v>213</v>
      </c>
      <c r="B8" s="98"/>
      <c r="C8" s="98"/>
      <c r="D8" s="136">
        <v>5168</v>
      </c>
      <c r="E8" s="136"/>
      <c r="F8" s="98">
        <v>5405</v>
      </c>
      <c r="G8" s="98"/>
      <c r="H8" s="98">
        <v>2438</v>
      </c>
      <c r="I8" s="136">
        <v>32183</v>
      </c>
      <c r="J8" s="136"/>
      <c r="K8" s="98"/>
      <c r="L8" s="244">
        <f>SUM(B8:K8)</f>
        <v>45194</v>
      </c>
    </row>
    <row r="9" spans="1:12" ht="31.5" customHeight="1" thickBot="1">
      <c r="A9" s="769" t="s">
        <v>569</v>
      </c>
      <c r="B9" s="98"/>
      <c r="C9" s="98"/>
      <c r="D9" s="136"/>
      <c r="E9" s="136"/>
      <c r="F9" s="98">
        <v>264</v>
      </c>
      <c r="G9" s="98"/>
      <c r="H9" s="98"/>
      <c r="I9" s="136"/>
      <c r="J9" s="136"/>
      <c r="K9" s="98">
        <v>8105</v>
      </c>
      <c r="L9" s="244">
        <f t="shared" si="0"/>
        <v>8369</v>
      </c>
    </row>
    <row r="10" spans="1:12" ht="21" customHeight="1" thickBot="1">
      <c r="A10" s="332" t="s">
        <v>254</v>
      </c>
      <c r="B10" s="98"/>
      <c r="C10" s="98"/>
      <c r="D10" s="136"/>
      <c r="E10" s="136"/>
      <c r="F10" s="98">
        <v>6894</v>
      </c>
      <c r="G10" s="98"/>
      <c r="H10" s="98"/>
      <c r="I10" s="136"/>
      <c r="J10" s="98"/>
      <c r="K10" s="98"/>
      <c r="L10" s="244">
        <f t="shared" si="0"/>
        <v>6894</v>
      </c>
    </row>
    <row r="11" spans="1:12" ht="21" customHeight="1" thickBot="1">
      <c r="A11" s="335" t="s">
        <v>219</v>
      </c>
      <c r="B11" s="98">
        <v>31</v>
      </c>
      <c r="C11" s="98">
        <v>4</v>
      </c>
      <c r="D11" s="136"/>
      <c r="E11" s="136"/>
      <c r="F11" s="98"/>
      <c r="G11" s="98"/>
      <c r="H11" s="98"/>
      <c r="I11" s="136"/>
      <c r="J11" s="136"/>
      <c r="K11" s="98"/>
      <c r="L11" s="244">
        <f t="shared" si="0"/>
        <v>35</v>
      </c>
    </row>
    <row r="12" spans="1:12" ht="21" customHeight="1" thickBot="1">
      <c r="A12" s="335" t="s">
        <v>220</v>
      </c>
      <c r="B12" s="98">
        <v>88310</v>
      </c>
      <c r="C12" s="98">
        <v>11895</v>
      </c>
      <c r="D12" s="136">
        <v>9499</v>
      </c>
      <c r="E12" s="136"/>
      <c r="F12" s="98">
        <v>11138</v>
      </c>
      <c r="G12" s="98"/>
      <c r="H12" s="98">
        <v>22312</v>
      </c>
      <c r="I12" s="136"/>
      <c r="J12" s="136"/>
      <c r="K12" s="98"/>
      <c r="L12" s="244">
        <f t="shared" si="0"/>
        <v>143154</v>
      </c>
    </row>
    <row r="13" spans="1:12" ht="21" customHeight="1" thickBot="1">
      <c r="A13" s="335" t="s">
        <v>574</v>
      </c>
      <c r="B13" s="98">
        <v>842</v>
      </c>
      <c r="C13" s="98">
        <v>227</v>
      </c>
      <c r="D13" s="136">
        <v>4916</v>
      </c>
      <c r="E13" s="136"/>
      <c r="F13" s="98">
        <v>70</v>
      </c>
      <c r="G13" s="98"/>
      <c r="H13" s="98">
        <v>225</v>
      </c>
      <c r="I13" s="136"/>
      <c r="J13" s="136"/>
      <c r="K13" s="98"/>
      <c r="L13" s="244">
        <f t="shared" si="0"/>
        <v>6280</v>
      </c>
    </row>
    <row r="14" spans="1:12" s="148" customFormat="1" ht="21" customHeight="1" thickBot="1">
      <c r="A14" s="332" t="s">
        <v>366</v>
      </c>
      <c r="B14" s="42"/>
      <c r="C14" s="98"/>
      <c r="D14" s="136"/>
      <c r="E14" s="136"/>
      <c r="F14" s="98"/>
      <c r="G14" s="98"/>
      <c r="H14" s="98">
        <v>567334</v>
      </c>
      <c r="I14" s="136">
        <v>87356</v>
      </c>
      <c r="J14" s="136">
        <v>12935</v>
      </c>
      <c r="K14" s="98"/>
      <c r="L14" s="244">
        <f t="shared" si="0"/>
        <v>667625</v>
      </c>
    </row>
    <row r="15" spans="1:12" s="148" customFormat="1" ht="21" customHeight="1" thickBot="1">
      <c r="A15" s="332" t="s">
        <v>250</v>
      </c>
      <c r="B15" s="98"/>
      <c r="C15" s="98"/>
      <c r="D15" s="136"/>
      <c r="E15" s="136"/>
      <c r="F15" s="98"/>
      <c r="G15" s="98"/>
      <c r="H15" s="98">
        <v>193</v>
      </c>
      <c r="I15" s="136"/>
      <c r="J15" s="136"/>
      <c r="K15" s="98"/>
      <c r="L15" s="244">
        <f t="shared" si="0"/>
        <v>193</v>
      </c>
    </row>
    <row r="16" spans="1:12" s="148" customFormat="1" ht="21" customHeight="1" thickBot="1">
      <c r="A16" s="332" t="s">
        <v>372</v>
      </c>
      <c r="B16" s="98"/>
      <c r="C16" s="98"/>
      <c r="D16" s="136">
        <v>3810</v>
      </c>
      <c r="E16" s="136"/>
      <c r="F16" s="98">
        <v>4033</v>
      </c>
      <c r="G16" s="98"/>
      <c r="H16" s="98"/>
      <c r="I16" s="136"/>
      <c r="J16" s="136"/>
      <c r="K16" s="98"/>
      <c r="L16" s="244">
        <f t="shared" si="0"/>
        <v>7843</v>
      </c>
    </row>
    <row r="17" spans="1:12" s="148" customFormat="1" ht="21" customHeight="1" thickBot="1">
      <c r="A17" s="331" t="s">
        <v>249</v>
      </c>
      <c r="B17" s="98"/>
      <c r="C17" s="98"/>
      <c r="D17" s="136">
        <v>79</v>
      </c>
      <c r="E17" s="136"/>
      <c r="F17" s="98">
        <v>2224</v>
      </c>
      <c r="G17" s="98"/>
      <c r="H17" s="98"/>
      <c r="I17" s="136"/>
      <c r="J17" s="136"/>
      <c r="K17" s="98"/>
      <c r="L17" s="244">
        <f t="shared" si="0"/>
        <v>2303</v>
      </c>
    </row>
    <row r="18" spans="1:12" s="148" customFormat="1" ht="21" customHeight="1" thickBot="1">
      <c r="A18" s="770" t="s">
        <v>578</v>
      </c>
      <c r="B18" s="98"/>
      <c r="C18" s="98"/>
      <c r="D18" s="136"/>
      <c r="E18" s="136"/>
      <c r="F18" s="98">
        <v>50</v>
      </c>
      <c r="G18" s="98"/>
      <c r="H18" s="98">
        <v>1951807</v>
      </c>
      <c r="I18" s="136"/>
      <c r="J18" s="136"/>
      <c r="K18" s="98"/>
      <c r="L18" s="244">
        <f t="shared" si="0"/>
        <v>1951857</v>
      </c>
    </row>
    <row r="19" spans="1:12" s="148" customFormat="1" ht="21" customHeight="1" thickBot="1">
      <c r="A19" s="334" t="s">
        <v>252</v>
      </c>
      <c r="B19" s="98"/>
      <c r="C19" s="98"/>
      <c r="D19" s="136">
        <v>15340</v>
      </c>
      <c r="E19" s="136"/>
      <c r="F19" s="98">
        <v>473</v>
      </c>
      <c r="G19" s="98"/>
      <c r="H19" s="98">
        <v>1000</v>
      </c>
      <c r="I19" s="136"/>
      <c r="J19" s="136"/>
      <c r="K19" s="98"/>
      <c r="L19" s="244">
        <f t="shared" si="0"/>
        <v>16813</v>
      </c>
    </row>
    <row r="20" spans="1:12" s="148" customFormat="1" ht="21" customHeight="1" thickBot="1">
      <c r="A20" s="332" t="s">
        <v>214</v>
      </c>
      <c r="B20" s="98">
        <v>1679</v>
      </c>
      <c r="C20" s="98">
        <v>453</v>
      </c>
      <c r="D20" s="136">
        <v>19903</v>
      </c>
      <c r="E20" s="136"/>
      <c r="F20" s="98">
        <v>5200</v>
      </c>
      <c r="G20" s="98"/>
      <c r="H20" s="98">
        <v>2781</v>
      </c>
      <c r="I20" s="136"/>
      <c r="J20" s="136"/>
      <c r="K20" s="98"/>
      <c r="L20" s="244">
        <f t="shared" si="0"/>
        <v>30016</v>
      </c>
    </row>
    <row r="21" spans="1:12" ht="21" customHeight="1" thickBot="1">
      <c r="A21" s="332" t="s">
        <v>255</v>
      </c>
      <c r="B21" s="98">
        <v>720</v>
      </c>
      <c r="C21" s="98">
        <v>194</v>
      </c>
      <c r="D21" s="136">
        <v>191</v>
      </c>
      <c r="E21" s="136"/>
      <c r="F21" s="98"/>
      <c r="G21" s="98"/>
      <c r="H21" s="98"/>
      <c r="I21" s="136"/>
      <c r="J21" s="98"/>
      <c r="K21" s="98"/>
      <c r="L21" s="244">
        <f t="shared" si="0"/>
        <v>1105</v>
      </c>
    </row>
    <row r="22" spans="1:12" ht="21" customHeight="1" thickBot="1">
      <c r="A22" s="332" t="s">
        <v>256</v>
      </c>
      <c r="B22" s="98"/>
      <c r="C22" s="98"/>
      <c r="D22" s="136"/>
      <c r="E22" s="136"/>
      <c r="F22" s="98">
        <v>6102</v>
      </c>
      <c r="G22" s="98"/>
      <c r="H22" s="98"/>
      <c r="I22" s="136"/>
      <c r="J22" s="98"/>
      <c r="K22" s="98"/>
      <c r="L22" s="244">
        <f t="shared" si="0"/>
        <v>6102</v>
      </c>
    </row>
    <row r="23" spans="1:12" ht="21" customHeight="1" thickBot="1">
      <c r="A23" s="332" t="s">
        <v>258</v>
      </c>
      <c r="B23" s="98"/>
      <c r="C23" s="98"/>
      <c r="D23" s="136">
        <v>279</v>
      </c>
      <c r="E23" s="136"/>
      <c r="F23" s="98"/>
      <c r="G23" s="98"/>
      <c r="H23" s="98"/>
      <c r="I23" s="136"/>
      <c r="J23" s="98"/>
      <c r="K23" s="98"/>
      <c r="L23" s="244">
        <f t="shared" si="0"/>
        <v>279</v>
      </c>
    </row>
    <row r="24" spans="1:12" ht="21" customHeight="1" thickBot="1">
      <c r="A24" s="332" t="s">
        <v>570</v>
      </c>
      <c r="B24" s="98"/>
      <c r="C24" s="98"/>
      <c r="D24" s="136">
        <v>76</v>
      </c>
      <c r="E24" s="136"/>
      <c r="F24" s="98"/>
      <c r="G24" s="98"/>
      <c r="H24" s="98"/>
      <c r="I24" s="136"/>
      <c r="J24" s="98"/>
      <c r="K24" s="98"/>
      <c r="L24" s="244">
        <f t="shared" si="0"/>
        <v>76</v>
      </c>
    </row>
    <row r="25" spans="1:12" ht="21" customHeight="1" thickBot="1">
      <c r="A25" s="332" t="s">
        <v>571</v>
      </c>
      <c r="B25" s="98"/>
      <c r="C25" s="98"/>
      <c r="D25" s="136"/>
      <c r="E25" s="136"/>
      <c r="F25" s="98"/>
      <c r="G25" s="98"/>
      <c r="H25" s="98"/>
      <c r="I25" s="136">
        <v>653</v>
      </c>
      <c r="J25" s="98"/>
      <c r="K25" s="98"/>
      <c r="L25" s="244">
        <f t="shared" si="0"/>
        <v>653</v>
      </c>
    </row>
    <row r="26" spans="1:12" ht="21" customHeight="1" thickBot="1">
      <c r="A26" s="332" t="s">
        <v>251</v>
      </c>
      <c r="B26" s="98"/>
      <c r="C26" s="98"/>
      <c r="D26" s="136">
        <v>127</v>
      </c>
      <c r="E26" s="136"/>
      <c r="F26" s="98">
        <v>652</v>
      </c>
      <c r="G26" s="98"/>
      <c r="H26" s="98"/>
      <c r="I26" s="136"/>
      <c r="J26" s="136"/>
      <c r="K26" s="98"/>
      <c r="L26" s="244">
        <f t="shared" si="0"/>
        <v>779</v>
      </c>
    </row>
    <row r="27" spans="1:12" ht="21" customHeight="1" thickBot="1">
      <c r="A27" s="335" t="s">
        <v>572</v>
      </c>
      <c r="B27" s="98"/>
      <c r="C27" s="98"/>
      <c r="D27" s="136"/>
      <c r="E27" s="136"/>
      <c r="F27" s="98">
        <v>2600</v>
      </c>
      <c r="G27" s="98"/>
      <c r="H27" s="98"/>
      <c r="I27" s="136"/>
      <c r="J27" s="136"/>
      <c r="K27" s="98"/>
      <c r="L27" s="244">
        <f t="shared" si="0"/>
        <v>2600</v>
      </c>
    </row>
    <row r="28" spans="1:12" ht="21" customHeight="1" thickBot="1">
      <c r="A28" s="335" t="s">
        <v>593</v>
      </c>
      <c r="B28" s="98"/>
      <c r="C28" s="98"/>
      <c r="D28" s="136">
        <v>2000</v>
      </c>
      <c r="E28" s="136"/>
      <c r="F28" s="98"/>
      <c r="G28" s="98"/>
      <c r="H28" s="98"/>
      <c r="I28" s="136"/>
      <c r="J28" s="136"/>
      <c r="K28" s="98"/>
      <c r="L28" s="244">
        <f t="shared" si="0"/>
        <v>2000</v>
      </c>
    </row>
    <row r="29" spans="1:12" ht="21" customHeight="1" thickBot="1">
      <c r="A29" s="335" t="s">
        <v>221</v>
      </c>
      <c r="B29" s="98"/>
      <c r="C29" s="98"/>
      <c r="D29" s="136">
        <v>5000</v>
      </c>
      <c r="E29" s="136"/>
      <c r="F29" s="98">
        <v>1010</v>
      </c>
      <c r="G29" s="98"/>
      <c r="H29" s="98"/>
      <c r="I29" s="136"/>
      <c r="J29" s="136"/>
      <c r="K29" s="98"/>
      <c r="L29" s="244">
        <f t="shared" si="0"/>
        <v>6010</v>
      </c>
    </row>
    <row r="30" spans="1:12" ht="21" customHeight="1" thickBot="1">
      <c r="A30" s="332" t="s">
        <v>259</v>
      </c>
      <c r="B30" s="98"/>
      <c r="C30" s="98"/>
      <c r="D30" s="136"/>
      <c r="E30" s="136"/>
      <c r="F30" s="98">
        <v>1778</v>
      </c>
      <c r="G30" s="98"/>
      <c r="H30" s="98"/>
      <c r="I30" s="136"/>
      <c r="J30" s="98"/>
      <c r="K30" s="98"/>
      <c r="L30" s="244">
        <f t="shared" si="0"/>
        <v>1778</v>
      </c>
    </row>
    <row r="31" spans="1:12" ht="21" customHeight="1" thickBot="1">
      <c r="A31" s="332" t="s">
        <v>261</v>
      </c>
      <c r="B31" s="98"/>
      <c r="C31" s="98"/>
      <c r="D31" s="136"/>
      <c r="E31" s="136"/>
      <c r="F31" s="98">
        <v>2504</v>
      </c>
      <c r="G31" s="98"/>
      <c r="H31" s="98"/>
      <c r="I31" s="136"/>
      <c r="J31" s="98"/>
      <c r="K31" s="98"/>
      <c r="L31" s="244">
        <f t="shared" si="0"/>
        <v>2504</v>
      </c>
    </row>
    <row r="32" spans="1:12" ht="21" customHeight="1" thickBot="1">
      <c r="A32" s="332" t="s">
        <v>260</v>
      </c>
      <c r="B32" s="98"/>
      <c r="C32" s="98"/>
      <c r="D32" s="136"/>
      <c r="E32" s="136"/>
      <c r="F32" s="98">
        <v>280</v>
      </c>
      <c r="G32" s="98"/>
      <c r="H32" s="98"/>
      <c r="I32" s="136"/>
      <c r="J32" s="98"/>
      <c r="K32" s="98"/>
      <c r="L32" s="244">
        <f t="shared" si="0"/>
        <v>280</v>
      </c>
    </row>
    <row r="33" spans="1:12" ht="21" customHeight="1" thickBot="1">
      <c r="A33" s="335" t="s">
        <v>264</v>
      </c>
      <c r="B33" s="98"/>
      <c r="C33" s="98"/>
      <c r="D33" s="136"/>
      <c r="E33" s="136"/>
      <c r="F33" s="98">
        <v>2456</v>
      </c>
      <c r="G33" s="98"/>
      <c r="H33" s="98"/>
      <c r="I33" s="136"/>
      <c r="J33" s="136"/>
      <c r="K33" s="98"/>
      <c r="L33" s="244">
        <f t="shared" si="0"/>
        <v>2456</v>
      </c>
    </row>
    <row r="34" spans="1:12" ht="21" customHeight="1" thickBot="1">
      <c r="A34" s="335" t="s">
        <v>573</v>
      </c>
      <c r="B34" s="98"/>
      <c r="C34" s="98"/>
      <c r="D34" s="136">
        <v>16462</v>
      </c>
      <c r="E34" s="136"/>
      <c r="F34" s="98"/>
      <c r="G34" s="98"/>
      <c r="H34" s="98"/>
      <c r="I34" s="136"/>
      <c r="J34" s="136"/>
      <c r="K34" s="98"/>
      <c r="L34" s="244">
        <f t="shared" si="0"/>
        <v>16462</v>
      </c>
    </row>
    <row r="35" spans="1:12" ht="21" customHeight="1" thickBot="1">
      <c r="A35" s="335" t="s">
        <v>373</v>
      </c>
      <c r="B35" s="98">
        <v>79</v>
      </c>
      <c r="C35" s="98">
        <v>21</v>
      </c>
      <c r="D35" s="136"/>
      <c r="E35" s="136">
        <v>2239</v>
      </c>
      <c r="F35" s="98"/>
      <c r="G35" s="98"/>
      <c r="H35" s="98"/>
      <c r="I35" s="136"/>
      <c r="J35" s="136"/>
      <c r="K35" s="98"/>
      <c r="L35" s="244">
        <f t="shared" si="0"/>
        <v>2339</v>
      </c>
    </row>
    <row r="36" spans="1:12" ht="28.5" customHeight="1" thickBot="1">
      <c r="A36" s="333" t="s">
        <v>212</v>
      </c>
      <c r="B36" s="98"/>
      <c r="C36" s="98"/>
      <c r="D36" s="136">
        <v>519</v>
      </c>
      <c r="E36" s="136"/>
      <c r="F36" s="98">
        <v>6405</v>
      </c>
      <c r="G36" s="98"/>
      <c r="H36" s="98">
        <v>2000</v>
      </c>
      <c r="I36" s="136"/>
      <c r="J36" s="136"/>
      <c r="K36" s="98"/>
      <c r="L36" s="244">
        <f t="shared" si="0"/>
        <v>8924</v>
      </c>
    </row>
    <row r="37" spans="1:12" ht="21" customHeight="1" thickBot="1">
      <c r="A37" s="332" t="s">
        <v>262</v>
      </c>
      <c r="B37" s="98"/>
      <c r="C37" s="98"/>
      <c r="D37" s="136"/>
      <c r="E37" s="136">
        <v>17000</v>
      </c>
      <c r="F37" s="98"/>
      <c r="G37" s="98"/>
      <c r="H37" s="98"/>
      <c r="I37" s="136"/>
      <c r="J37" s="98"/>
      <c r="K37" s="98"/>
      <c r="L37" s="244">
        <f t="shared" si="0"/>
        <v>17000</v>
      </c>
    </row>
    <row r="38" spans="1:12" ht="21" customHeight="1" thickBot="1">
      <c r="A38" s="335" t="s">
        <v>265</v>
      </c>
      <c r="B38" s="98"/>
      <c r="C38" s="98"/>
      <c r="D38" s="136"/>
      <c r="E38" s="136"/>
      <c r="F38" s="98">
        <v>3210</v>
      </c>
      <c r="G38" s="98"/>
      <c r="H38" s="98"/>
      <c r="I38" s="136"/>
      <c r="J38" s="136"/>
      <c r="K38" s="98"/>
      <c r="L38" s="244">
        <f t="shared" si="0"/>
        <v>3210</v>
      </c>
    </row>
    <row r="39" spans="1:12" ht="21" customHeight="1" thickBot="1">
      <c r="A39" s="335" t="s">
        <v>266</v>
      </c>
      <c r="B39" s="98"/>
      <c r="C39" s="98"/>
      <c r="D39" s="136"/>
      <c r="E39" s="136"/>
      <c r="F39" s="98">
        <v>616</v>
      </c>
      <c r="G39" s="98"/>
      <c r="H39" s="98"/>
      <c r="I39" s="136"/>
      <c r="J39" s="136"/>
      <c r="K39" s="98"/>
      <c r="L39" s="244">
        <f t="shared" si="0"/>
        <v>616</v>
      </c>
    </row>
    <row r="40" spans="1:12" ht="21" customHeight="1" thickBot="1">
      <c r="A40" s="335" t="s">
        <v>263</v>
      </c>
      <c r="B40" s="98"/>
      <c r="C40" s="98"/>
      <c r="D40" s="136">
        <v>217</v>
      </c>
      <c r="E40" s="136">
        <v>3860</v>
      </c>
      <c r="F40" s="98">
        <v>800</v>
      </c>
      <c r="G40" s="98"/>
      <c r="H40" s="98"/>
      <c r="I40" s="136"/>
      <c r="J40" s="136"/>
      <c r="K40" s="98"/>
      <c r="L40" s="244">
        <f t="shared" si="0"/>
        <v>4877</v>
      </c>
    </row>
    <row r="41" spans="1:12" ht="30.75" customHeight="1" thickBot="1">
      <c r="A41" s="334" t="s">
        <v>216</v>
      </c>
      <c r="B41" s="98"/>
      <c r="C41" s="98"/>
      <c r="D41" s="136">
        <v>6455</v>
      </c>
      <c r="E41" s="136"/>
      <c r="F41" s="98"/>
      <c r="G41" s="98"/>
      <c r="H41" s="98"/>
      <c r="I41" s="136"/>
      <c r="J41" s="98"/>
      <c r="K41" s="98"/>
      <c r="L41" s="244">
        <f t="shared" si="0"/>
        <v>6455</v>
      </c>
    </row>
    <row r="42" spans="1:12" ht="21" customHeight="1" thickBot="1">
      <c r="A42" s="332" t="s">
        <v>217</v>
      </c>
      <c r="B42" s="98"/>
      <c r="C42" s="98"/>
      <c r="D42" s="136">
        <v>4637</v>
      </c>
      <c r="E42" s="136"/>
      <c r="F42" s="98"/>
      <c r="G42" s="98"/>
      <c r="H42" s="98"/>
      <c r="I42" s="136"/>
      <c r="J42" s="98"/>
      <c r="K42" s="98">
        <v>6574</v>
      </c>
      <c r="L42" s="244">
        <f t="shared" si="0"/>
        <v>11211</v>
      </c>
    </row>
    <row r="43" spans="1:12" ht="21" customHeight="1" thickBot="1">
      <c r="A43" s="332" t="s">
        <v>253</v>
      </c>
      <c r="B43" s="98"/>
      <c r="C43" s="98"/>
      <c r="D43" s="136"/>
      <c r="E43" s="136"/>
      <c r="F43" s="98"/>
      <c r="G43" s="98">
        <v>15000</v>
      </c>
      <c r="H43" s="98"/>
      <c r="I43" s="136"/>
      <c r="J43" s="98"/>
      <c r="K43" s="98"/>
      <c r="L43" s="244">
        <f t="shared" si="0"/>
        <v>15000</v>
      </c>
    </row>
    <row r="44" spans="1:12" ht="21" customHeight="1" thickBot="1">
      <c r="A44" s="142" t="s">
        <v>30</v>
      </c>
      <c r="B44" s="149">
        <f>SUM(B6:B43)</f>
        <v>118274</v>
      </c>
      <c r="C44" s="149">
        <f aca="true" t="shared" si="1" ref="C44:H44">SUM(C6:C43)</f>
        <v>19377</v>
      </c>
      <c r="D44" s="149">
        <f>SUM(D6:D43)</f>
        <v>96883</v>
      </c>
      <c r="E44" s="149">
        <f t="shared" si="1"/>
        <v>23099</v>
      </c>
      <c r="F44" s="149">
        <f t="shared" si="1"/>
        <v>66011</v>
      </c>
      <c r="G44" s="149">
        <f t="shared" si="1"/>
        <v>15000</v>
      </c>
      <c r="H44" s="149">
        <f t="shared" si="1"/>
        <v>2550390</v>
      </c>
      <c r="I44" s="149">
        <f>SUM(I6:I43)</f>
        <v>120192</v>
      </c>
      <c r="J44" s="149">
        <f>SUM(J6:J43)</f>
        <v>12935</v>
      </c>
      <c r="K44" s="149">
        <f>SUM(K6:K43)</f>
        <v>14679</v>
      </c>
      <c r="L44" s="244">
        <f t="shared" si="0"/>
        <v>3036840</v>
      </c>
    </row>
    <row r="45" spans="1:8" ht="12.75">
      <c r="A45" s="48"/>
      <c r="B45" s="131"/>
      <c r="C45" s="131"/>
      <c r="D45" s="132"/>
      <c r="E45" s="131"/>
      <c r="F45" s="131"/>
      <c r="G45" s="131"/>
      <c r="H45" s="131"/>
    </row>
    <row r="46" spans="1:8" ht="12.75">
      <c r="A46" s="48"/>
      <c r="B46" s="131"/>
      <c r="C46" s="131"/>
      <c r="D46" s="131"/>
      <c r="E46" s="131"/>
      <c r="F46" s="131"/>
      <c r="G46" s="131"/>
      <c r="H46" s="131"/>
    </row>
    <row r="47" spans="1:8" ht="12.75">
      <c r="A47" s="48"/>
      <c r="B47" s="131"/>
      <c r="C47" s="131"/>
      <c r="D47" s="131"/>
      <c r="E47" s="131"/>
      <c r="F47" s="131"/>
      <c r="G47" s="131"/>
      <c r="H47" s="131"/>
    </row>
    <row r="48" spans="1:8" ht="12.75">
      <c r="A48" s="48"/>
      <c r="B48" s="131"/>
      <c r="C48" s="131"/>
      <c r="D48" s="131"/>
      <c r="E48" s="131"/>
      <c r="F48" s="131"/>
      <c r="G48" s="131"/>
      <c r="H48" s="131"/>
    </row>
    <row r="49" spans="1:8" ht="12.75">
      <c r="A49" s="48"/>
      <c r="B49" s="131"/>
      <c r="C49" s="131"/>
      <c r="D49" s="131"/>
      <c r="E49" s="131"/>
      <c r="F49" s="131"/>
      <c r="G49" s="131"/>
      <c r="H49" s="131"/>
    </row>
    <row r="50" spans="1:8" ht="12.75">
      <c r="A50" s="48"/>
      <c r="B50" s="131"/>
      <c r="C50" s="131"/>
      <c r="D50" s="131"/>
      <c r="E50" s="131"/>
      <c r="F50" s="131"/>
      <c r="G50" s="131"/>
      <c r="H50" s="131"/>
    </row>
    <row r="51" spans="1:8" ht="12.75">
      <c r="A51" s="48"/>
      <c r="B51" s="131"/>
      <c r="C51" s="131"/>
      <c r="D51" s="131"/>
      <c r="E51" s="131"/>
      <c r="F51" s="131"/>
      <c r="G51" s="131"/>
      <c r="H51" s="131"/>
    </row>
    <row r="52" spans="1:8" ht="12.75">
      <c r="A52" s="48"/>
      <c r="B52" s="131"/>
      <c r="C52" s="131"/>
      <c r="D52" s="131"/>
      <c r="E52" s="131"/>
      <c r="F52" s="131"/>
      <c r="G52" s="131"/>
      <c r="H52" s="131"/>
    </row>
    <row r="53" spans="1:8" ht="12.75">
      <c r="A53" s="48"/>
      <c r="B53" s="131"/>
      <c r="C53" s="131"/>
      <c r="D53" s="131"/>
      <c r="E53" s="131"/>
      <c r="F53" s="131"/>
      <c r="G53" s="131"/>
      <c r="H53" s="131"/>
    </row>
    <row r="54" spans="1:8" ht="12.75">
      <c r="A54" s="48"/>
      <c r="B54" s="131"/>
      <c r="C54" s="131"/>
      <c r="D54" s="131"/>
      <c r="E54" s="131"/>
      <c r="F54" s="131"/>
      <c r="G54" s="131"/>
      <c r="H54" s="131"/>
    </row>
    <row r="55" spans="1:9" ht="12.75">
      <c r="A55" s="48"/>
      <c r="B55" s="131"/>
      <c r="C55" s="131"/>
      <c r="D55" s="131"/>
      <c r="E55" s="131"/>
      <c r="F55" s="131"/>
      <c r="G55" s="131"/>
      <c r="H55" s="131"/>
      <c r="I55" s="1"/>
    </row>
    <row r="56" spans="1:8" ht="12.75">
      <c r="A56" s="48"/>
      <c r="B56" s="131"/>
      <c r="C56" s="131"/>
      <c r="D56" s="131"/>
      <c r="E56" s="131"/>
      <c r="F56" s="131"/>
      <c r="G56" s="131"/>
      <c r="H56" s="131"/>
    </row>
    <row r="57" spans="1:8" ht="12.75">
      <c r="A57" s="48"/>
      <c r="B57" s="131"/>
      <c r="C57" s="131"/>
      <c r="D57" s="131"/>
      <c r="E57" s="131"/>
      <c r="F57" s="131"/>
      <c r="G57" s="131"/>
      <c r="H57" s="131"/>
    </row>
    <row r="58" spans="1:8" ht="12.75">
      <c r="A58" s="151"/>
      <c r="B58" s="133"/>
      <c r="C58" s="133"/>
      <c r="D58" s="133"/>
      <c r="E58" s="133"/>
      <c r="F58" s="133"/>
      <c r="G58" s="133"/>
      <c r="H58" s="133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&amp;R3/1)a sz. melléklet
.../2016.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0"/>
  <sheetViews>
    <sheetView zoomScaleSheetLayoutView="100" workbookViewId="0" topLeftCell="A1">
      <selection activeCell="L14" sqref="L14"/>
    </sheetView>
  </sheetViews>
  <sheetFormatPr defaultColWidth="9.00390625" defaultRowHeight="12.75"/>
  <cols>
    <col min="1" max="1" width="49.0039062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0" customWidth="1"/>
    <col min="10" max="10" width="17.875" style="0" customWidth="1"/>
    <col min="11" max="11" width="16.75390625" style="0" customWidth="1"/>
    <col min="12" max="12" width="17.25390625" style="0" customWidth="1"/>
  </cols>
  <sheetData>
    <row r="2" spans="1:12" ht="15.75">
      <c r="A2" s="900" t="s">
        <v>420</v>
      </c>
      <c r="B2" s="901"/>
      <c r="C2" s="901"/>
      <c r="D2" s="901"/>
      <c r="E2" s="901"/>
      <c r="F2" s="901"/>
      <c r="G2" s="901"/>
      <c r="H2" s="901"/>
      <c r="I2" s="902"/>
      <c r="J2" s="902"/>
      <c r="K2" s="902"/>
      <c r="L2" s="902"/>
    </row>
    <row r="3" ht="13.5" thickBot="1">
      <c r="L3" s="285"/>
    </row>
    <row r="4" spans="1:12" ht="102" customHeight="1" thickBot="1">
      <c r="A4" s="853" t="s">
        <v>210</v>
      </c>
      <c r="B4" s="171" t="s">
        <v>233</v>
      </c>
      <c r="C4" s="171" t="s">
        <v>245</v>
      </c>
      <c r="D4" s="171" t="s">
        <v>235</v>
      </c>
      <c r="E4" s="171" t="s">
        <v>246</v>
      </c>
      <c r="F4" s="171" t="s">
        <v>242</v>
      </c>
      <c r="G4" s="171" t="s">
        <v>371</v>
      </c>
      <c r="H4" s="171" t="s">
        <v>237</v>
      </c>
      <c r="I4" s="171" t="s">
        <v>238</v>
      </c>
      <c r="J4" s="171" t="s">
        <v>239</v>
      </c>
      <c r="K4" s="171" t="s">
        <v>248</v>
      </c>
      <c r="L4" s="172" t="s">
        <v>48</v>
      </c>
    </row>
    <row r="5" spans="1:12" ht="21" customHeight="1" thickBot="1">
      <c r="A5" s="856"/>
      <c r="B5" s="621" t="s">
        <v>431</v>
      </c>
      <c r="C5" s="621" t="s">
        <v>431</v>
      </c>
      <c r="D5" s="621" t="s">
        <v>431</v>
      </c>
      <c r="E5" s="621" t="s">
        <v>431</v>
      </c>
      <c r="F5" s="621" t="s">
        <v>431</v>
      </c>
      <c r="G5" s="621" t="s">
        <v>431</v>
      </c>
      <c r="H5" s="621" t="s">
        <v>431</v>
      </c>
      <c r="I5" s="621" t="s">
        <v>431</v>
      </c>
      <c r="J5" s="621" t="s">
        <v>431</v>
      </c>
      <c r="K5" s="621" t="s">
        <v>431</v>
      </c>
      <c r="L5" s="621" t="s">
        <v>431</v>
      </c>
    </row>
    <row r="6" spans="1:12" ht="21" customHeight="1">
      <c r="A6" s="630" t="s">
        <v>257</v>
      </c>
      <c r="B6" s="616"/>
      <c r="C6" s="616"/>
      <c r="D6" s="625">
        <v>3787</v>
      </c>
      <c r="E6" s="625"/>
      <c r="F6" s="616">
        <v>1009</v>
      </c>
      <c r="G6" s="616"/>
      <c r="H6" s="616"/>
      <c r="I6" s="625"/>
      <c r="J6" s="616"/>
      <c r="K6" s="616"/>
      <c r="L6" s="626">
        <f>SUM(B6:K6)</f>
        <v>4796</v>
      </c>
    </row>
    <row r="7" spans="1:12" ht="21" customHeight="1" thickBot="1">
      <c r="A7" s="627" t="s">
        <v>218</v>
      </c>
      <c r="B7" s="620">
        <v>2156</v>
      </c>
      <c r="C7" s="620">
        <v>569</v>
      </c>
      <c r="D7" s="628">
        <v>953</v>
      </c>
      <c r="E7" s="628"/>
      <c r="F7" s="620"/>
      <c r="G7" s="620"/>
      <c r="H7" s="620"/>
      <c r="I7" s="631"/>
      <c r="J7" s="631"/>
      <c r="K7" s="620"/>
      <c r="L7" s="629">
        <f>SUM(B7:K7)</f>
        <v>3678</v>
      </c>
    </row>
    <row r="8" spans="1:12" ht="21" customHeight="1" thickBot="1">
      <c r="A8" s="622" t="s">
        <v>30</v>
      </c>
      <c r="B8" s="623">
        <f aca="true" t="shared" si="0" ref="B8:K8">SUM(B6:B7)</f>
        <v>2156</v>
      </c>
      <c r="C8" s="623">
        <f t="shared" si="0"/>
        <v>569</v>
      </c>
      <c r="D8" s="623">
        <f t="shared" si="0"/>
        <v>4740</v>
      </c>
      <c r="E8" s="623">
        <f t="shared" si="0"/>
        <v>0</v>
      </c>
      <c r="F8" s="623">
        <f t="shared" si="0"/>
        <v>1009</v>
      </c>
      <c r="G8" s="623">
        <f t="shared" si="0"/>
        <v>0</v>
      </c>
      <c r="H8" s="623">
        <f t="shared" si="0"/>
        <v>0</v>
      </c>
      <c r="I8" s="623">
        <f t="shared" si="0"/>
        <v>0</v>
      </c>
      <c r="J8" s="623">
        <f t="shared" si="0"/>
        <v>0</v>
      </c>
      <c r="K8" s="623">
        <f t="shared" si="0"/>
        <v>0</v>
      </c>
      <c r="L8" s="624">
        <f>SUM(B8:K8)</f>
        <v>8474</v>
      </c>
    </row>
    <row r="10" spans="5:12" ht="12.75">
      <c r="E10" s="2"/>
      <c r="J10" s="137"/>
      <c r="L10" s="2"/>
    </row>
    <row r="12" spans="1:8" ht="12.75">
      <c r="A12" s="150"/>
      <c r="B12" s="774"/>
      <c r="C12" s="774"/>
      <c r="D12" s="774"/>
      <c r="E12" s="774"/>
      <c r="F12" s="774"/>
      <c r="G12" s="774"/>
      <c r="H12" s="774"/>
    </row>
    <row r="13" spans="1:8" ht="12.75">
      <c r="A13" s="151"/>
      <c r="B13" s="774"/>
      <c r="C13" s="774"/>
      <c r="D13" s="774"/>
      <c r="E13" s="774"/>
      <c r="F13" s="774"/>
      <c r="G13" s="774"/>
      <c r="H13" s="774"/>
    </row>
    <row r="14" spans="1:8" ht="12.75">
      <c r="A14" s="48"/>
      <c r="B14" s="774"/>
      <c r="C14" s="774"/>
      <c r="D14" s="774"/>
      <c r="E14" s="774"/>
      <c r="F14" s="774"/>
      <c r="G14" s="774"/>
      <c r="H14" s="774"/>
    </row>
    <row r="15" spans="1:8" ht="12.75">
      <c r="A15" s="48"/>
      <c r="B15" s="774"/>
      <c r="C15" s="774"/>
      <c r="D15" s="774"/>
      <c r="E15" s="774"/>
      <c r="F15" s="774"/>
      <c r="G15" s="774"/>
      <c r="H15" s="774"/>
    </row>
    <row r="16" spans="1:8" ht="12.75">
      <c r="A16" s="48"/>
      <c r="B16" s="774"/>
      <c r="C16" s="774"/>
      <c r="D16" s="774"/>
      <c r="E16" s="774"/>
      <c r="F16" s="774"/>
      <c r="G16" s="774"/>
      <c r="H16" s="774"/>
    </row>
    <row r="17" spans="1:8" ht="12.75">
      <c r="A17" s="48"/>
      <c r="B17" s="774"/>
      <c r="C17" s="774"/>
      <c r="D17" s="774"/>
      <c r="E17" s="774"/>
      <c r="F17" s="774"/>
      <c r="G17" s="774"/>
      <c r="H17" s="774"/>
    </row>
    <row r="18" spans="1:8" ht="12.75">
      <c r="A18" s="48"/>
      <c r="B18" s="774"/>
      <c r="C18" s="774"/>
      <c r="D18" s="774"/>
      <c r="E18" s="774"/>
      <c r="F18" s="774"/>
      <c r="G18" s="774"/>
      <c r="H18" s="774"/>
    </row>
    <row r="19" spans="1:8" ht="12.75">
      <c r="A19" s="48"/>
      <c r="B19" s="774"/>
      <c r="C19" s="774"/>
      <c r="D19" s="774"/>
      <c r="E19" s="774"/>
      <c r="F19" s="774"/>
      <c r="G19" s="774"/>
      <c r="H19" s="774"/>
    </row>
    <row r="20" spans="1:8" ht="12.75">
      <c r="A20" s="48"/>
      <c r="B20" s="774"/>
      <c r="C20" s="774"/>
      <c r="D20" s="774"/>
      <c r="E20" s="774"/>
      <c r="F20" s="774"/>
      <c r="G20" s="774"/>
      <c r="H20" s="774"/>
    </row>
    <row r="21" spans="1:8" ht="12.75">
      <c r="A21" s="48"/>
      <c r="B21" s="774"/>
      <c r="C21" s="774"/>
      <c r="D21" s="774"/>
      <c r="E21" s="774"/>
      <c r="F21" s="774"/>
      <c r="G21" s="774"/>
      <c r="H21" s="774"/>
    </row>
    <row r="22" spans="1:8" ht="12.75">
      <c r="A22" s="48"/>
      <c r="B22" s="774"/>
      <c r="C22" s="774"/>
      <c r="D22" s="774"/>
      <c r="E22" s="774"/>
      <c r="F22" s="774"/>
      <c r="G22" s="774"/>
      <c r="H22" s="774"/>
    </row>
    <row r="23" spans="1:8" ht="12.75">
      <c r="A23" s="48"/>
      <c r="B23" s="774"/>
      <c r="C23" s="774"/>
      <c r="D23" s="774"/>
      <c r="E23" s="774"/>
      <c r="F23" s="774"/>
      <c r="G23" s="774"/>
      <c r="H23" s="774"/>
    </row>
    <row r="24" spans="1:8" ht="12.75">
      <c r="A24" s="48"/>
      <c r="B24" s="774"/>
      <c r="C24" s="774"/>
      <c r="D24" s="774"/>
      <c r="E24" s="774"/>
      <c r="F24" s="774"/>
      <c r="G24" s="774"/>
      <c r="H24" s="774"/>
    </row>
    <row r="25" spans="1:9" ht="12.75">
      <c r="A25" s="48"/>
      <c r="B25" s="774"/>
      <c r="C25" s="774"/>
      <c r="D25" s="774"/>
      <c r="E25" s="774"/>
      <c r="F25" s="774"/>
      <c r="G25" s="774"/>
      <c r="H25" s="774"/>
      <c r="I25" s="1"/>
    </row>
    <row r="26" spans="1:8" ht="12.75">
      <c r="A26" s="48"/>
      <c r="B26" s="774"/>
      <c r="C26" s="774"/>
      <c r="D26" s="774"/>
      <c r="E26" s="774"/>
      <c r="F26" s="774"/>
      <c r="G26" s="774"/>
      <c r="H26" s="774"/>
    </row>
    <row r="27" spans="1:8" ht="12.75">
      <c r="A27" s="48"/>
      <c r="B27" s="774"/>
      <c r="C27" s="774"/>
      <c r="D27" s="774"/>
      <c r="E27" s="774"/>
      <c r="F27" s="774"/>
      <c r="G27" s="774"/>
      <c r="H27" s="774"/>
    </row>
    <row r="28" spans="1:8" ht="12.75">
      <c r="A28" s="151"/>
      <c r="B28" s="774"/>
      <c r="C28" s="774"/>
      <c r="D28" s="774"/>
      <c r="E28" s="774"/>
      <c r="F28" s="774"/>
      <c r="G28" s="774"/>
      <c r="H28" s="774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&amp;R3/1)b sz. melléklet
.../2016.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C11" sqref="C11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3.75390625" style="0" customWidth="1"/>
  </cols>
  <sheetData>
    <row r="3" spans="1:9" ht="15.75">
      <c r="A3" s="900"/>
      <c r="B3" s="901"/>
      <c r="C3" s="901"/>
      <c r="D3" s="901"/>
      <c r="E3" s="901"/>
      <c r="F3" s="901"/>
      <c r="G3" s="901"/>
      <c r="H3" s="901"/>
      <c r="I3" s="902"/>
    </row>
    <row r="5" spans="1:12" ht="12.75" customHeight="1">
      <c r="A5" s="905" t="s">
        <v>443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</row>
    <row r="6" spans="1:12" ht="12.75" customHeight="1">
      <c r="A6" s="905"/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</row>
    <row r="7" ht="13.5" thickBot="1">
      <c r="I7" s="338"/>
    </row>
    <row r="8" spans="1:12" ht="102" customHeight="1" thickBot="1">
      <c r="A8" s="903" t="s">
        <v>210</v>
      </c>
      <c r="B8" s="336" t="s">
        <v>233</v>
      </c>
      <c r="C8" s="336" t="s">
        <v>245</v>
      </c>
      <c r="D8" s="336" t="s">
        <v>235</v>
      </c>
      <c r="E8" s="336" t="s">
        <v>246</v>
      </c>
      <c r="F8" s="336" t="s">
        <v>242</v>
      </c>
      <c r="G8" s="336" t="s">
        <v>247</v>
      </c>
      <c r="H8" s="336" t="s">
        <v>237</v>
      </c>
      <c r="I8" s="336" t="s">
        <v>238</v>
      </c>
      <c r="J8" s="336" t="s">
        <v>239</v>
      </c>
      <c r="K8" s="336" t="s">
        <v>248</v>
      </c>
      <c r="L8" s="337" t="s">
        <v>48</v>
      </c>
    </row>
    <row r="9" spans="1:12" ht="21" customHeight="1">
      <c r="A9" s="904"/>
      <c r="B9" s="621" t="s">
        <v>431</v>
      </c>
      <c r="C9" s="621" t="s">
        <v>431</v>
      </c>
      <c r="D9" s="621" t="s">
        <v>431</v>
      </c>
      <c r="E9" s="621" t="s">
        <v>431</v>
      </c>
      <c r="F9" s="621" t="s">
        <v>431</v>
      </c>
      <c r="G9" s="621" t="s">
        <v>431</v>
      </c>
      <c r="H9" s="621" t="s">
        <v>431</v>
      </c>
      <c r="I9" s="621" t="s">
        <v>431</v>
      </c>
      <c r="J9" s="621" t="s">
        <v>431</v>
      </c>
      <c r="K9" s="621" t="s">
        <v>431</v>
      </c>
      <c r="L9" s="621" t="s">
        <v>431</v>
      </c>
    </row>
    <row r="10" spans="1:12" ht="40.5" customHeight="1">
      <c r="A10" s="343" t="s">
        <v>223</v>
      </c>
      <c r="B10" s="316">
        <v>53030</v>
      </c>
      <c r="C10" s="316">
        <v>11675</v>
      </c>
      <c r="D10" s="339">
        <v>14028</v>
      </c>
      <c r="E10" s="316">
        <v>300</v>
      </c>
      <c r="F10" s="340">
        <v>6386</v>
      </c>
      <c r="G10" s="340">
        <v>0</v>
      </c>
      <c r="H10" s="340">
        <v>2405</v>
      </c>
      <c r="I10" s="322">
        <v>0</v>
      </c>
      <c r="J10" s="298"/>
      <c r="K10" s="313"/>
      <c r="L10" s="320">
        <f>SUM(B10:K10)</f>
        <v>87824</v>
      </c>
    </row>
    <row r="11" spans="1:12" ht="21" customHeight="1">
      <c r="A11" s="343" t="s">
        <v>224</v>
      </c>
      <c r="B11" s="316">
        <v>4591</v>
      </c>
      <c r="C11" s="316">
        <v>1240</v>
      </c>
      <c r="D11" s="342">
        <v>878</v>
      </c>
      <c r="E11" s="316">
        <v>0</v>
      </c>
      <c r="F11" s="316">
        <v>1827</v>
      </c>
      <c r="G11" s="316"/>
      <c r="H11" s="316">
        <v>190</v>
      </c>
      <c r="I11" s="341"/>
      <c r="J11" s="298"/>
      <c r="K11" s="313"/>
      <c r="L11" s="320">
        <f>SUM(B11:K11)</f>
        <v>8726</v>
      </c>
    </row>
    <row r="12" spans="1:12" s="104" customFormat="1" ht="21" customHeight="1" thickBot="1">
      <c r="A12" s="345" t="s">
        <v>30</v>
      </c>
      <c r="B12" s="347">
        <f aca="true" t="shared" si="0" ref="B12:K12">SUM(B10:B11)</f>
        <v>57621</v>
      </c>
      <c r="C12" s="347">
        <f t="shared" si="0"/>
        <v>12915</v>
      </c>
      <c r="D12" s="347">
        <f t="shared" si="0"/>
        <v>14906</v>
      </c>
      <c r="E12" s="346">
        <f t="shared" si="0"/>
        <v>300</v>
      </c>
      <c r="F12" s="346">
        <f t="shared" si="0"/>
        <v>8213</v>
      </c>
      <c r="G12" s="346">
        <f t="shared" si="0"/>
        <v>0</v>
      </c>
      <c r="H12" s="346">
        <f t="shared" si="0"/>
        <v>2595</v>
      </c>
      <c r="I12" s="348">
        <f t="shared" si="0"/>
        <v>0</v>
      </c>
      <c r="J12" s="349">
        <f t="shared" si="0"/>
        <v>0</v>
      </c>
      <c r="K12" s="349">
        <f t="shared" si="0"/>
        <v>0</v>
      </c>
      <c r="L12" s="350">
        <f>SUM(B12:K12)</f>
        <v>96550</v>
      </c>
    </row>
    <row r="14" ht="12.75">
      <c r="I14" s="2"/>
    </row>
    <row r="16" spans="1:8" ht="12.75">
      <c r="A16" s="43"/>
      <c r="B16" s="44"/>
      <c r="C16" s="44"/>
      <c r="D16" s="44" t="s">
        <v>173</v>
      </c>
      <c r="E16" s="44"/>
      <c r="F16" s="45"/>
      <c r="G16" s="45"/>
      <c r="H16" s="45"/>
    </row>
    <row r="17" spans="1:8" ht="12.75">
      <c r="A17" s="46"/>
      <c r="B17" s="47"/>
      <c r="C17" s="47"/>
      <c r="D17" s="47"/>
      <c r="E17" s="47"/>
      <c r="F17" s="47"/>
      <c r="G17" s="47"/>
      <c r="H17" s="47"/>
    </row>
    <row r="18" spans="1:8" ht="12.75">
      <c r="A18" s="48"/>
      <c r="B18" s="131"/>
      <c r="C18" s="131"/>
      <c r="D18" s="131"/>
      <c r="E18" s="131"/>
      <c r="F18" s="24"/>
      <c r="G18" s="24"/>
      <c r="H18" s="24"/>
    </row>
    <row r="19" spans="1:8" ht="12.75">
      <c r="A19" s="48"/>
      <c r="B19" s="131"/>
      <c r="C19" s="131"/>
      <c r="D19" s="132"/>
      <c r="E19" s="131"/>
      <c r="F19" s="24"/>
      <c r="G19" s="24"/>
      <c r="H19" s="24"/>
    </row>
    <row r="20" spans="1:8" ht="12.75">
      <c r="A20" s="48"/>
      <c r="B20" s="131"/>
      <c r="C20" s="131"/>
      <c r="D20" s="131"/>
      <c r="E20" s="131"/>
      <c r="F20" s="24"/>
      <c r="G20" s="24"/>
      <c r="H20" s="24"/>
    </row>
    <row r="21" spans="1:8" ht="12.75">
      <c r="A21" s="48"/>
      <c r="B21" s="131"/>
      <c r="C21" s="131"/>
      <c r="D21" s="131"/>
      <c r="E21" s="131"/>
      <c r="F21" s="24"/>
      <c r="G21" s="24"/>
      <c r="H21" s="24"/>
    </row>
    <row r="22" spans="1:8" ht="12.75">
      <c r="A22" s="48"/>
      <c r="B22" s="131"/>
      <c r="C22" s="131"/>
      <c r="D22" s="131"/>
      <c r="E22" s="131"/>
      <c r="F22" s="24"/>
      <c r="G22" s="24"/>
      <c r="H22" s="24"/>
    </row>
    <row r="23" spans="1:8" ht="12.75">
      <c r="A23" s="48"/>
      <c r="B23" s="131"/>
      <c r="C23" s="131"/>
      <c r="D23" s="131"/>
      <c r="E23" s="131"/>
      <c r="F23" s="24"/>
      <c r="G23" s="24"/>
      <c r="H23" s="24"/>
    </row>
    <row r="24" spans="1:8" ht="12.75">
      <c r="A24" s="48"/>
      <c r="B24" s="131"/>
      <c r="C24" s="131"/>
      <c r="D24" s="131"/>
      <c r="E24" s="131"/>
      <c r="F24" s="24"/>
      <c r="G24" s="24"/>
      <c r="H24" s="24"/>
    </row>
    <row r="25" spans="1:8" ht="12.75">
      <c r="A25" s="48"/>
      <c r="B25" s="131"/>
      <c r="C25" s="131"/>
      <c r="D25" s="131"/>
      <c r="E25" s="131"/>
      <c r="F25" s="24"/>
      <c r="G25" s="24"/>
      <c r="H25" s="24"/>
    </row>
    <row r="26" spans="1:8" ht="12.75">
      <c r="A26" s="48"/>
      <c r="B26" s="131"/>
      <c r="C26" s="131"/>
      <c r="D26" s="131"/>
      <c r="E26" s="131"/>
      <c r="F26" s="24"/>
      <c r="G26" s="24"/>
      <c r="H26" s="24"/>
    </row>
    <row r="27" spans="1:8" ht="12.75">
      <c r="A27" s="48"/>
      <c r="B27" s="131"/>
      <c r="C27" s="131"/>
      <c r="D27" s="131"/>
      <c r="E27" s="131"/>
      <c r="F27" s="24"/>
      <c r="G27" s="24"/>
      <c r="H27" s="24"/>
    </row>
    <row r="28" spans="1:8" ht="12.75">
      <c r="A28" s="48"/>
      <c r="B28" s="131"/>
      <c r="C28" s="131"/>
      <c r="D28" s="131"/>
      <c r="E28" s="131"/>
      <c r="F28" s="24"/>
      <c r="G28" s="24"/>
      <c r="H28" s="24"/>
    </row>
    <row r="29" spans="1:8" ht="12.75">
      <c r="A29" s="48"/>
      <c r="B29" s="131"/>
      <c r="C29" s="131"/>
      <c r="D29" s="131"/>
      <c r="E29" s="131"/>
      <c r="F29" s="24"/>
      <c r="G29" s="24"/>
      <c r="H29" s="24"/>
    </row>
    <row r="30" spans="1:8" ht="12.75">
      <c r="A30" s="48"/>
      <c r="B30" s="131"/>
      <c r="C30" s="131"/>
      <c r="D30" s="131"/>
      <c r="E30" s="131"/>
      <c r="F30" s="24"/>
      <c r="G30" s="24"/>
      <c r="H30" s="24"/>
    </row>
    <row r="31" spans="1:8" ht="12.75">
      <c r="A31" s="48"/>
      <c r="B31" s="131"/>
      <c r="C31" s="131"/>
      <c r="D31" s="131"/>
      <c r="E31" s="131"/>
      <c r="F31" s="24"/>
      <c r="G31" s="24"/>
      <c r="H31" s="24"/>
    </row>
    <row r="32" spans="1:8" ht="12.75">
      <c r="A32" s="46"/>
      <c r="B32" s="133"/>
      <c r="C32" s="133"/>
      <c r="D32" s="133"/>
      <c r="E32" s="133"/>
      <c r="F32" s="24"/>
      <c r="G32" s="24"/>
      <c r="H32" s="24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3">
    <mergeCell ref="A3:I3"/>
    <mergeCell ref="A8:A9"/>
    <mergeCell ref="A5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.../2016.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B11" sqref="B11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3.75390625" style="0" customWidth="1"/>
  </cols>
  <sheetData>
    <row r="3" spans="1:9" ht="15.75">
      <c r="A3" s="900"/>
      <c r="B3" s="901"/>
      <c r="C3" s="901"/>
      <c r="D3" s="901"/>
      <c r="E3" s="901"/>
      <c r="F3" s="901"/>
      <c r="G3" s="901"/>
      <c r="H3" s="901"/>
      <c r="I3" s="902"/>
    </row>
    <row r="5" spans="1:9" ht="12.75">
      <c r="A5" s="905" t="s">
        <v>444</v>
      </c>
      <c r="B5" s="905"/>
      <c r="C5" s="905"/>
      <c r="D5" s="905"/>
      <c r="E5" s="905"/>
      <c r="F5" s="905"/>
      <c r="G5" s="905"/>
      <c r="H5" s="905"/>
      <c r="I5" s="905"/>
    </row>
    <row r="6" spans="1:9" ht="12.75">
      <c r="A6" s="905"/>
      <c r="B6" s="905"/>
      <c r="C6" s="905"/>
      <c r="D6" s="905"/>
      <c r="E6" s="905"/>
      <c r="F6" s="905"/>
      <c r="G6" s="905"/>
      <c r="H6" s="905"/>
      <c r="I6" s="905"/>
    </row>
    <row r="7" ht="13.5" thickBot="1">
      <c r="I7" s="338"/>
    </row>
    <row r="8" spans="1:12" ht="102" customHeight="1" thickBot="1">
      <c r="A8" s="903" t="s">
        <v>210</v>
      </c>
      <c r="B8" s="336" t="s">
        <v>233</v>
      </c>
      <c r="C8" s="336" t="s">
        <v>245</v>
      </c>
      <c r="D8" s="336" t="s">
        <v>235</v>
      </c>
      <c r="E8" s="336" t="s">
        <v>246</v>
      </c>
      <c r="F8" s="336" t="s">
        <v>242</v>
      </c>
      <c r="G8" s="336" t="s">
        <v>247</v>
      </c>
      <c r="H8" s="336" t="s">
        <v>237</v>
      </c>
      <c r="I8" s="336" t="s">
        <v>238</v>
      </c>
      <c r="J8" s="336" t="s">
        <v>239</v>
      </c>
      <c r="K8" s="336" t="s">
        <v>248</v>
      </c>
      <c r="L8" s="337" t="s">
        <v>48</v>
      </c>
    </row>
    <row r="9" spans="1:12" ht="21" customHeight="1">
      <c r="A9" s="904"/>
      <c r="B9" s="621" t="s">
        <v>431</v>
      </c>
      <c r="C9" s="621" t="s">
        <v>431</v>
      </c>
      <c r="D9" s="621" t="s">
        <v>431</v>
      </c>
      <c r="E9" s="621" t="s">
        <v>431</v>
      </c>
      <c r="F9" s="621" t="s">
        <v>431</v>
      </c>
      <c r="G9" s="621" t="s">
        <v>431</v>
      </c>
      <c r="H9" s="621" t="s">
        <v>431</v>
      </c>
      <c r="I9" s="621" t="s">
        <v>431</v>
      </c>
      <c r="J9" s="621" t="s">
        <v>431</v>
      </c>
      <c r="K9" s="621" t="s">
        <v>431</v>
      </c>
      <c r="L9" s="621" t="s">
        <v>431</v>
      </c>
    </row>
    <row r="10" spans="1:12" ht="40.5" customHeight="1">
      <c r="A10" s="343" t="s">
        <v>223</v>
      </c>
      <c r="B10" s="316">
        <v>53030</v>
      </c>
      <c r="C10" s="316">
        <v>11675</v>
      </c>
      <c r="D10" s="339">
        <v>14028</v>
      </c>
      <c r="E10" s="316">
        <v>300</v>
      </c>
      <c r="F10" s="340">
        <v>6386</v>
      </c>
      <c r="G10" s="340">
        <v>0</v>
      </c>
      <c r="H10" s="340">
        <v>2405</v>
      </c>
      <c r="I10" s="322">
        <v>0</v>
      </c>
      <c r="J10" s="298"/>
      <c r="K10" s="313"/>
      <c r="L10" s="320">
        <f>SUM(B10:K10)</f>
        <v>87824</v>
      </c>
    </row>
    <row r="11" spans="1:12" ht="21" customHeight="1">
      <c r="A11" s="343" t="s">
        <v>224</v>
      </c>
      <c r="B11" s="316">
        <v>4591</v>
      </c>
      <c r="C11" s="316">
        <v>1240</v>
      </c>
      <c r="D11" s="342">
        <v>878</v>
      </c>
      <c r="E11" s="316">
        <v>0</v>
      </c>
      <c r="F11" s="316">
        <v>1827</v>
      </c>
      <c r="G11" s="316"/>
      <c r="H11" s="316">
        <v>190</v>
      </c>
      <c r="I11" s="341"/>
      <c r="J11" s="298"/>
      <c r="K11" s="313"/>
      <c r="L11" s="320">
        <f>SUM(B11:K11)</f>
        <v>8726</v>
      </c>
    </row>
    <row r="12" spans="1:12" s="104" customFormat="1" ht="21" customHeight="1" thickBot="1">
      <c r="A12" s="345" t="s">
        <v>30</v>
      </c>
      <c r="B12" s="347">
        <f aca="true" t="shared" si="0" ref="B12:K12">SUM(B10:B11)</f>
        <v>57621</v>
      </c>
      <c r="C12" s="347">
        <f t="shared" si="0"/>
        <v>12915</v>
      </c>
      <c r="D12" s="347">
        <f t="shared" si="0"/>
        <v>14906</v>
      </c>
      <c r="E12" s="346">
        <f t="shared" si="0"/>
        <v>300</v>
      </c>
      <c r="F12" s="346">
        <f t="shared" si="0"/>
        <v>8213</v>
      </c>
      <c r="G12" s="346">
        <f t="shared" si="0"/>
        <v>0</v>
      </c>
      <c r="H12" s="346">
        <f t="shared" si="0"/>
        <v>2595</v>
      </c>
      <c r="I12" s="348">
        <f t="shared" si="0"/>
        <v>0</v>
      </c>
      <c r="J12" s="349">
        <f t="shared" si="0"/>
        <v>0</v>
      </c>
      <c r="K12" s="349">
        <f t="shared" si="0"/>
        <v>0</v>
      </c>
      <c r="L12" s="350">
        <f>SUM(B12:K12)</f>
        <v>96550</v>
      </c>
    </row>
    <row r="14" ht="12.75">
      <c r="I14" s="2"/>
    </row>
    <row r="16" spans="1:8" ht="12.75">
      <c r="A16" s="43"/>
      <c r="B16" s="44"/>
      <c r="C16" s="44"/>
      <c r="D16" s="44" t="s">
        <v>173</v>
      </c>
      <c r="E16" s="44"/>
      <c r="F16" s="45"/>
      <c r="G16" s="45"/>
      <c r="H16" s="45"/>
    </row>
    <row r="17" spans="1:8" ht="12.75">
      <c r="A17" s="46"/>
      <c r="B17" s="47"/>
      <c r="C17" s="47"/>
      <c r="D17" s="47"/>
      <c r="E17" s="47"/>
      <c r="F17" s="47"/>
      <c r="G17" s="47"/>
      <c r="H17" s="47"/>
    </row>
    <row r="18" spans="1:8" ht="12.75">
      <c r="A18" s="48"/>
      <c r="B18" s="131"/>
      <c r="C18" s="131"/>
      <c r="D18" s="131"/>
      <c r="E18" s="131"/>
      <c r="F18" s="24"/>
      <c r="G18" s="24"/>
      <c r="H18" s="24"/>
    </row>
    <row r="19" spans="1:8" ht="12.75">
      <c r="A19" s="48"/>
      <c r="B19" s="131"/>
      <c r="C19" s="131"/>
      <c r="D19" s="132"/>
      <c r="E19" s="131"/>
      <c r="F19" s="24"/>
      <c r="G19" s="24"/>
      <c r="H19" s="24"/>
    </row>
    <row r="20" spans="1:8" ht="12.75">
      <c r="A20" s="48"/>
      <c r="B20" s="131"/>
      <c r="C20" s="131"/>
      <c r="D20" s="131"/>
      <c r="E20" s="131"/>
      <c r="F20" s="24"/>
      <c r="G20" s="24"/>
      <c r="H20" s="24"/>
    </row>
    <row r="21" spans="1:8" ht="12.75">
      <c r="A21" s="48"/>
      <c r="B21" s="131"/>
      <c r="C21" s="131"/>
      <c r="D21" s="131"/>
      <c r="E21" s="131"/>
      <c r="F21" s="24"/>
      <c r="G21" s="24"/>
      <c r="H21" s="24"/>
    </row>
    <row r="22" spans="1:8" ht="12.75">
      <c r="A22" s="48"/>
      <c r="B22" s="131"/>
      <c r="C22" s="131"/>
      <c r="D22" s="131"/>
      <c r="E22" s="131"/>
      <c r="F22" s="24"/>
      <c r="G22" s="24"/>
      <c r="H22" s="24"/>
    </row>
    <row r="23" spans="1:8" ht="12.75">
      <c r="A23" s="48"/>
      <c r="B23" s="131"/>
      <c r="C23" s="131"/>
      <c r="D23" s="131"/>
      <c r="E23" s="131"/>
      <c r="F23" s="24"/>
      <c r="G23" s="24"/>
      <c r="H23" s="24"/>
    </row>
    <row r="24" spans="1:8" ht="12.75">
      <c r="A24" s="48"/>
      <c r="B24" s="131"/>
      <c r="C24" s="131"/>
      <c r="D24" s="131"/>
      <c r="E24" s="131"/>
      <c r="F24" s="24"/>
      <c r="G24" s="24"/>
      <c r="H24" s="24"/>
    </row>
    <row r="25" spans="1:8" ht="12.75">
      <c r="A25" s="48"/>
      <c r="B25" s="131"/>
      <c r="C25" s="131"/>
      <c r="D25" s="131"/>
      <c r="E25" s="131"/>
      <c r="F25" s="24"/>
      <c r="G25" s="24"/>
      <c r="H25" s="24"/>
    </row>
    <row r="26" spans="1:8" ht="12.75">
      <c r="A26" s="48"/>
      <c r="B26" s="131"/>
      <c r="C26" s="131"/>
      <c r="D26" s="131"/>
      <c r="E26" s="131"/>
      <c r="F26" s="24"/>
      <c r="G26" s="24"/>
      <c r="H26" s="24"/>
    </row>
    <row r="27" spans="1:8" ht="12.75">
      <c r="A27" s="48"/>
      <c r="B27" s="131"/>
      <c r="C27" s="131"/>
      <c r="D27" s="131"/>
      <c r="E27" s="131"/>
      <c r="F27" s="24"/>
      <c r="G27" s="24"/>
      <c r="H27" s="24"/>
    </row>
    <row r="28" spans="1:8" ht="12.75">
      <c r="A28" s="48"/>
      <c r="B28" s="131"/>
      <c r="C28" s="131"/>
      <c r="D28" s="131"/>
      <c r="E28" s="131"/>
      <c r="F28" s="24"/>
      <c r="G28" s="24"/>
      <c r="H28" s="24"/>
    </row>
    <row r="29" spans="1:8" ht="12.75">
      <c r="A29" s="48"/>
      <c r="B29" s="131"/>
      <c r="C29" s="131"/>
      <c r="D29" s="131"/>
      <c r="E29" s="131"/>
      <c r="F29" s="24"/>
      <c r="G29" s="24"/>
      <c r="H29" s="24"/>
    </row>
    <row r="30" spans="1:8" ht="12.75">
      <c r="A30" s="48"/>
      <c r="B30" s="131"/>
      <c r="C30" s="131"/>
      <c r="D30" s="131"/>
      <c r="E30" s="131"/>
      <c r="F30" s="24"/>
      <c r="G30" s="24"/>
      <c r="H30" s="24"/>
    </row>
    <row r="31" spans="1:8" ht="12.75">
      <c r="A31" s="48"/>
      <c r="B31" s="131"/>
      <c r="C31" s="131"/>
      <c r="D31" s="131"/>
      <c r="E31" s="131"/>
      <c r="F31" s="24"/>
      <c r="G31" s="24"/>
      <c r="H31" s="24"/>
    </row>
    <row r="32" spans="1:8" ht="12.75">
      <c r="A32" s="46"/>
      <c r="B32" s="133"/>
      <c r="C32" s="133"/>
      <c r="D32" s="133"/>
      <c r="E32" s="133"/>
      <c r="F32" s="24"/>
      <c r="G32" s="24"/>
      <c r="H32" s="24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.../2016. (...)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1" sqref="F21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375" style="0" customWidth="1"/>
    <col min="7" max="7" width="14.625" style="0" customWidth="1"/>
    <col min="12" max="12" width="12.00390625" style="0" customWidth="1"/>
  </cols>
  <sheetData>
    <row r="1" spans="1:6" ht="15.75" customHeight="1">
      <c r="A1" s="906" t="s">
        <v>445</v>
      </c>
      <c r="B1" s="906"/>
      <c r="C1" s="906"/>
      <c r="D1" s="906"/>
      <c r="E1" s="906"/>
      <c r="F1" s="906"/>
    </row>
    <row r="2" spans="1:6" ht="12.75">
      <c r="A2" s="906"/>
      <c r="B2" s="906"/>
      <c r="C2" s="906"/>
      <c r="D2" s="906"/>
      <c r="E2" s="906"/>
      <c r="F2" s="906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3.5" thickBot="1">
      <c r="A5" s="4"/>
      <c r="B5" s="4"/>
      <c r="C5" s="4"/>
      <c r="D5" s="4"/>
      <c r="E5" s="4"/>
      <c r="F5" s="4"/>
    </row>
    <row r="6" spans="1:12" s="705" customFormat="1" ht="102" customHeight="1">
      <c r="A6" s="903" t="s">
        <v>210</v>
      </c>
      <c r="B6" s="756" t="s">
        <v>233</v>
      </c>
      <c r="C6" s="756" t="s">
        <v>245</v>
      </c>
      <c r="D6" s="756" t="s">
        <v>235</v>
      </c>
      <c r="E6" s="756" t="s">
        <v>246</v>
      </c>
      <c r="F6" s="756" t="s">
        <v>242</v>
      </c>
      <c r="G6" s="756" t="s">
        <v>247</v>
      </c>
      <c r="H6" s="756" t="s">
        <v>237</v>
      </c>
      <c r="I6" s="756" t="s">
        <v>238</v>
      </c>
      <c r="J6" s="756" t="s">
        <v>239</v>
      </c>
      <c r="K6" s="756" t="s">
        <v>248</v>
      </c>
      <c r="L6" s="757" t="s">
        <v>48</v>
      </c>
    </row>
    <row r="7" spans="1:12" s="705" customFormat="1" ht="21" customHeight="1">
      <c r="A7" s="904"/>
      <c r="B7" s="764" t="s">
        <v>431</v>
      </c>
      <c r="C7" s="764" t="s">
        <v>431</v>
      </c>
      <c r="D7" s="764" t="s">
        <v>431</v>
      </c>
      <c r="E7" s="764" t="s">
        <v>431</v>
      </c>
      <c r="F7" s="764" t="s">
        <v>431</v>
      </c>
      <c r="G7" s="764" t="s">
        <v>431</v>
      </c>
      <c r="H7" s="764" t="s">
        <v>431</v>
      </c>
      <c r="I7" s="764" t="s">
        <v>431</v>
      </c>
      <c r="J7" s="764" t="s">
        <v>431</v>
      </c>
      <c r="K7" s="764" t="s">
        <v>431</v>
      </c>
      <c r="L7" s="764" t="s">
        <v>431</v>
      </c>
    </row>
    <row r="8" spans="1:12" s="705" customFormat="1" ht="12.75">
      <c r="A8" s="758" t="s">
        <v>225</v>
      </c>
      <c r="B8" s="316"/>
      <c r="C8" s="316"/>
      <c r="D8" s="316">
        <v>622</v>
      </c>
      <c r="E8" s="765"/>
      <c r="F8" s="766"/>
      <c r="G8" s="767"/>
      <c r="H8" s="570"/>
      <c r="I8" s="570"/>
      <c r="J8" s="570"/>
      <c r="K8" s="570"/>
      <c r="L8" s="759">
        <f>SUM(B8:K8)</f>
        <v>622</v>
      </c>
    </row>
    <row r="9" spans="1:12" s="705" customFormat="1" ht="12.75">
      <c r="A9" s="758" t="s">
        <v>226</v>
      </c>
      <c r="B9" s="316">
        <v>4588</v>
      </c>
      <c r="C9" s="316">
        <v>1233</v>
      </c>
      <c r="D9" s="316">
        <v>2688</v>
      </c>
      <c r="E9" s="765"/>
      <c r="F9" s="767">
        <v>426</v>
      </c>
      <c r="G9" s="767"/>
      <c r="H9" s="570">
        <v>72</v>
      </c>
      <c r="I9" s="570"/>
      <c r="J9" s="570"/>
      <c r="K9" s="570"/>
      <c r="L9" s="759">
        <f>SUM(B9:K9)</f>
        <v>9007</v>
      </c>
    </row>
    <row r="10" spans="1:12" s="705" customFormat="1" ht="12.75">
      <c r="A10" s="758" t="s">
        <v>227</v>
      </c>
      <c r="B10" s="316"/>
      <c r="C10" s="316"/>
      <c r="D10" s="316">
        <v>52</v>
      </c>
      <c r="E10" s="765"/>
      <c r="F10" s="767">
        <v>229</v>
      </c>
      <c r="G10" s="768"/>
      <c r="H10" s="570"/>
      <c r="I10" s="570"/>
      <c r="J10" s="570"/>
      <c r="K10" s="570"/>
      <c r="L10" s="759">
        <f>SUM(B10:K10)</f>
        <v>281</v>
      </c>
    </row>
    <row r="11" spans="1:12" s="705" customFormat="1" ht="25.5">
      <c r="A11" s="760" t="s">
        <v>228</v>
      </c>
      <c r="B11" s="316">
        <v>1535</v>
      </c>
      <c r="C11" s="316">
        <v>399</v>
      </c>
      <c r="D11" s="316">
        <v>428</v>
      </c>
      <c r="E11" s="316"/>
      <c r="F11" s="316"/>
      <c r="G11" s="316"/>
      <c r="H11" s="570"/>
      <c r="I11" s="570"/>
      <c r="J11" s="570"/>
      <c r="K11" s="570"/>
      <c r="L11" s="759">
        <f>SUM(B11:K11)</f>
        <v>2362</v>
      </c>
    </row>
    <row r="12" spans="1:12" s="763" customFormat="1" ht="24" customHeight="1" thickBot="1">
      <c r="A12" s="761" t="s">
        <v>124</v>
      </c>
      <c r="B12" s="762">
        <f>SUM(B8:B11)</f>
        <v>6123</v>
      </c>
      <c r="C12" s="762">
        <f aca="true" t="shared" si="0" ref="C12:L12">SUM(C8:C11)</f>
        <v>1632</v>
      </c>
      <c r="D12" s="762">
        <f t="shared" si="0"/>
        <v>3790</v>
      </c>
      <c r="E12" s="762">
        <f t="shared" si="0"/>
        <v>0</v>
      </c>
      <c r="F12" s="762">
        <f t="shared" si="0"/>
        <v>655</v>
      </c>
      <c r="G12" s="762">
        <f t="shared" si="0"/>
        <v>0</v>
      </c>
      <c r="H12" s="762">
        <f t="shared" si="0"/>
        <v>72</v>
      </c>
      <c r="I12" s="762">
        <f t="shared" si="0"/>
        <v>0</v>
      </c>
      <c r="J12" s="762">
        <f t="shared" si="0"/>
        <v>0</v>
      </c>
      <c r="K12" s="762">
        <f t="shared" si="0"/>
        <v>0</v>
      </c>
      <c r="L12" s="762">
        <f t="shared" si="0"/>
        <v>12272</v>
      </c>
    </row>
  </sheetData>
  <sheetProtection/>
  <mergeCells count="2">
    <mergeCell ref="A6:A7"/>
    <mergeCell ref="A1:F2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&amp;C                                                                       
3.3 sz. melléklet
.../2016(.....) Egyek Önk.&amp;R3/3. sz. melléklet
...../2014.(.......)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workbookViewId="0" topLeftCell="A1">
      <selection activeCell="G22" sqref="G22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375" style="0" customWidth="1"/>
    <col min="7" max="7" width="14.625" style="0" customWidth="1"/>
    <col min="10" max="10" width="11.875" style="0" customWidth="1"/>
    <col min="11" max="11" width="13.375" style="0" customWidth="1"/>
    <col min="12" max="12" width="12.00390625" style="0" customWidth="1"/>
  </cols>
  <sheetData>
    <row r="1" spans="1:12" ht="15.75" customHeight="1">
      <c r="A1" s="906" t="s">
        <v>446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1:12" ht="12.7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3.5" thickBot="1">
      <c r="A5" s="4"/>
      <c r="B5" s="4"/>
      <c r="C5" s="4"/>
      <c r="D5" s="4"/>
      <c r="E5" s="4"/>
      <c r="F5" s="4"/>
    </row>
    <row r="6" spans="1:12" s="705" customFormat="1" ht="102" customHeight="1">
      <c r="A6" s="903" t="s">
        <v>210</v>
      </c>
      <c r="B6" s="756" t="s">
        <v>233</v>
      </c>
      <c r="C6" s="756" t="s">
        <v>245</v>
      </c>
      <c r="D6" s="756" t="s">
        <v>235</v>
      </c>
      <c r="E6" s="756" t="s">
        <v>246</v>
      </c>
      <c r="F6" s="756" t="s">
        <v>242</v>
      </c>
      <c r="G6" s="756" t="s">
        <v>247</v>
      </c>
      <c r="H6" s="756" t="s">
        <v>237</v>
      </c>
      <c r="I6" s="756" t="s">
        <v>238</v>
      </c>
      <c r="J6" s="756" t="s">
        <v>239</v>
      </c>
      <c r="K6" s="756" t="s">
        <v>248</v>
      </c>
      <c r="L6" s="757" t="s">
        <v>48</v>
      </c>
    </row>
    <row r="7" spans="1:12" s="705" customFormat="1" ht="21" customHeight="1">
      <c r="A7" s="904"/>
      <c r="B7" s="764" t="s">
        <v>431</v>
      </c>
      <c r="C7" s="764" t="s">
        <v>431</v>
      </c>
      <c r="D7" s="764" t="s">
        <v>431</v>
      </c>
      <c r="E7" s="764" t="s">
        <v>431</v>
      </c>
      <c r="F7" s="764" t="s">
        <v>431</v>
      </c>
      <c r="G7" s="764" t="s">
        <v>431</v>
      </c>
      <c r="H7" s="764" t="s">
        <v>431</v>
      </c>
      <c r="I7" s="764" t="s">
        <v>431</v>
      </c>
      <c r="J7" s="764" t="s">
        <v>431</v>
      </c>
      <c r="K7" s="764" t="s">
        <v>431</v>
      </c>
      <c r="L7" s="764" t="s">
        <v>431</v>
      </c>
    </row>
    <row r="8" spans="1:12" s="705" customFormat="1" ht="12.75">
      <c r="A8" s="758" t="s">
        <v>225</v>
      </c>
      <c r="B8" s="316"/>
      <c r="C8" s="316"/>
      <c r="D8" s="316">
        <v>622</v>
      </c>
      <c r="E8" s="765"/>
      <c r="F8" s="766"/>
      <c r="G8" s="767"/>
      <c r="H8" s="570"/>
      <c r="I8" s="570"/>
      <c r="J8" s="570"/>
      <c r="K8" s="570"/>
      <c r="L8" s="759">
        <f>SUM(B8:K8)</f>
        <v>622</v>
      </c>
    </row>
    <row r="9" spans="1:12" s="705" customFormat="1" ht="12.75">
      <c r="A9" s="758" t="s">
        <v>226</v>
      </c>
      <c r="B9" s="316">
        <v>4588</v>
      </c>
      <c r="C9" s="316">
        <v>1233</v>
      </c>
      <c r="D9" s="316">
        <v>2688</v>
      </c>
      <c r="E9" s="765"/>
      <c r="F9" s="767">
        <v>426</v>
      </c>
      <c r="G9" s="767"/>
      <c r="H9" s="570">
        <v>72</v>
      </c>
      <c r="I9" s="570"/>
      <c r="J9" s="570"/>
      <c r="K9" s="570"/>
      <c r="L9" s="759">
        <f>SUM(B9:K9)</f>
        <v>9007</v>
      </c>
    </row>
    <row r="10" spans="1:12" s="705" customFormat="1" ht="12.75">
      <c r="A10" s="758" t="s">
        <v>227</v>
      </c>
      <c r="B10" s="316"/>
      <c r="C10" s="316"/>
      <c r="D10" s="316">
        <v>52</v>
      </c>
      <c r="E10" s="765"/>
      <c r="F10" s="767">
        <v>229</v>
      </c>
      <c r="G10" s="768"/>
      <c r="H10" s="570"/>
      <c r="I10" s="570"/>
      <c r="J10" s="570"/>
      <c r="K10" s="570"/>
      <c r="L10" s="759">
        <f>SUM(B10:K10)</f>
        <v>281</v>
      </c>
    </row>
    <row r="11" spans="1:12" s="705" customFormat="1" ht="25.5">
      <c r="A11" s="760" t="s">
        <v>228</v>
      </c>
      <c r="B11" s="316">
        <v>1535</v>
      </c>
      <c r="C11" s="316">
        <v>399</v>
      </c>
      <c r="D11" s="316">
        <v>428</v>
      </c>
      <c r="E11" s="316"/>
      <c r="F11" s="316"/>
      <c r="G11" s="316"/>
      <c r="H11" s="570"/>
      <c r="I11" s="570"/>
      <c r="J11" s="570"/>
      <c r="K11" s="570"/>
      <c r="L11" s="759">
        <f>SUM(B11:K11)</f>
        <v>2362</v>
      </c>
    </row>
    <row r="12" spans="1:12" s="763" customFormat="1" ht="24" customHeight="1" thickBot="1">
      <c r="A12" s="761" t="s">
        <v>124</v>
      </c>
      <c r="B12" s="762">
        <f>SUM(B8:B11)</f>
        <v>6123</v>
      </c>
      <c r="C12" s="762">
        <f aca="true" t="shared" si="0" ref="C12:L12">SUM(C8:C11)</f>
        <v>1632</v>
      </c>
      <c r="D12" s="762">
        <f t="shared" si="0"/>
        <v>3790</v>
      </c>
      <c r="E12" s="762">
        <f t="shared" si="0"/>
        <v>0</v>
      </c>
      <c r="F12" s="762">
        <f t="shared" si="0"/>
        <v>655</v>
      </c>
      <c r="G12" s="762">
        <f t="shared" si="0"/>
        <v>0</v>
      </c>
      <c r="H12" s="762">
        <f t="shared" si="0"/>
        <v>72</v>
      </c>
      <c r="I12" s="762">
        <f t="shared" si="0"/>
        <v>0</v>
      </c>
      <c r="J12" s="762">
        <f t="shared" si="0"/>
        <v>0</v>
      </c>
      <c r="K12" s="762">
        <f t="shared" si="0"/>
        <v>0</v>
      </c>
      <c r="L12" s="762">
        <f t="shared" si="0"/>
        <v>12272</v>
      </c>
    </row>
  </sheetData>
  <sheetProtection/>
  <mergeCells count="2">
    <mergeCell ref="A6:A7"/>
    <mergeCell ref="A1:L2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&amp;C3.3)a sz. melléklet 
.../2016(....) Egyek Önk.&amp;R3/3. sz. melléklet
...../2014.(.......)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C31" sqref="C31"/>
    </sheetView>
  </sheetViews>
  <sheetFormatPr defaultColWidth="9.00390625" defaultRowHeight="12.75"/>
  <cols>
    <col min="1" max="1" width="5.25390625" style="0" customWidth="1"/>
    <col min="2" max="2" width="52.00390625" style="0" customWidth="1"/>
    <col min="3" max="3" width="22.625" style="0" customWidth="1"/>
    <col min="4" max="6" width="17.75390625" style="0" customWidth="1"/>
    <col min="11" max="11" width="10.00390625" style="0" bestFit="1" customWidth="1"/>
  </cols>
  <sheetData>
    <row r="1" ht="7.5" customHeight="1"/>
    <row r="2" spans="2:6" ht="30" customHeight="1">
      <c r="B2" s="890" t="s">
        <v>447</v>
      </c>
      <c r="C2" s="890"/>
      <c r="D2" s="890"/>
      <c r="E2" s="890"/>
      <c r="F2" s="890"/>
    </row>
    <row r="3" spans="2:6" ht="4.5" customHeight="1" thickBot="1">
      <c r="B3" s="890"/>
      <c r="C3" s="890"/>
      <c r="D3" s="890"/>
      <c r="E3" s="890"/>
      <c r="F3" s="890"/>
    </row>
    <row r="4" spans="2:6" ht="3.75" customHeight="1" hidden="1" thickBot="1">
      <c r="B4" s="32"/>
      <c r="C4" s="32"/>
      <c r="D4" s="32"/>
      <c r="E4" s="32"/>
      <c r="F4" s="37" t="s">
        <v>55</v>
      </c>
    </row>
    <row r="5" spans="2:6" ht="15.75" customHeight="1">
      <c r="B5" s="907" t="s">
        <v>56</v>
      </c>
      <c r="C5" s="907" t="s">
        <v>132</v>
      </c>
      <c r="D5" s="909" t="s">
        <v>147</v>
      </c>
      <c r="E5" s="909" t="s">
        <v>174</v>
      </c>
      <c r="F5" s="912" t="s">
        <v>57</v>
      </c>
    </row>
    <row r="6" spans="2:6" ht="35.25" customHeight="1" thickBot="1">
      <c r="B6" s="908"/>
      <c r="C6" s="908"/>
      <c r="D6" s="910"/>
      <c r="E6" s="911"/>
      <c r="F6" s="913"/>
    </row>
    <row r="7" spans="2:6" ht="15" customHeight="1" thickBot="1">
      <c r="B7" s="38" t="s">
        <v>305</v>
      </c>
      <c r="C7" s="271">
        <f>C8+C10</f>
        <v>120430</v>
      </c>
      <c r="D7" s="271">
        <f>D8+D10</f>
        <v>57621</v>
      </c>
      <c r="E7" s="271">
        <f>E8+E10</f>
        <v>5707</v>
      </c>
      <c r="F7" s="273">
        <f aca="true" t="shared" si="0" ref="F7:F31">SUM(C7:E7)</f>
        <v>183758</v>
      </c>
    </row>
    <row r="8" spans="2:6" ht="15" customHeight="1" thickBot="1">
      <c r="B8" s="39" t="s">
        <v>306</v>
      </c>
      <c r="C8" s="196">
        <v>92816</v>
      </c>
      <c r="D8" s="212">
        <v>56362</v>
      </c>
      <c r="E8" s="212">
        <v>5450</v>
      </c>
      <c r="F8" s="273">
        <f t="shared" si="0"/>
        <v>154628</v>
      </c>
    </row>
    <row r="9" spans="2:6" ht="15" customHeight="1" thickBot="1">
      <c r="B9" s="39" t="s">
        <v>309</v>
      </c>
      <c r="C9" s="196">
        <v>88341</v>
      </c>
      <c r="D9" s="212">
        <v>1249</v>
      </c>
      <c r="E9" s="212">
        <v>0</v>
      </c>
      <c r="F9" s="273">
        <f t="shared" si="0"/>
        <v>89590</v>
      </c>
    </row>
    <row r="10" spans="2:6" ht="15" customHeight="1" thickBot="1">
      <c r="B10" s="40" t="s">
        <v>307</v>
      </c>
      <c r="C10" s="197">
        <v>27614</v>
      </c>
      <c r="D10" s="129">
        <v>1259</v>
      </c>
      <c r="E10" s="129">
        <v>257</v>
      </c>
      <c r="F10" s="273">
        <f t="shared" si="0"/>
        <v>29130</v>
      </c>
    </row>
    <row r="11" spans="2:6" ht="15" customHeight="1" thickBot="1">
      <c r="B11" s="41" t="s">
        <v>377</v>
      </c>
      <c r="C11" s="198">
        <v>25073</v>
      </c>
      <c r="D11" s="272">
        <v>0</v>
      </c>
      <c r="E11" s="272">
        <v>0</v>
      </c>
      <c r="F11" s="273">
        <f t="shared" si="0"/>
        <v>25073</v>
      </c>
    </row>
    <row r="12" spans="2:8" ht="29.25" customHeight="1" thickBot="1">
      <c r="B12" s="194" t="s">
        <v>268</v>
      </c>
      <c r="C12" s="273">
        <v>19946</v>
      </c>
      <c r="D12" s="273">
        <v>12915</v>
      </c>
      <c r="E12" s="271">
        <v>1520</v>
      </c>
      <c r="F12" s="273">
        <f t="shared" si="0"/>
        <v>34381</v>
      </c>
      <c r="H12" s="210"/>
    </row>
    <row r="13" spans="2:6" ht="15" customHeight="1" thickBot="1">
      <c r="B13" s="128" t="s">
        <v>235</v>
      </c>
      <c r="C13" s="271">
        <v>101623</v>
      </c>
      <c r="D13" s="271">
        <v>14906</v>
      </c>
      <c r="E13" s="271">
        <v>3940</v>
      </c>
      <c r="F13" s="273">
        <f t="shared" si="0"/>
        <v>120469</v>
      </c>
    </row>
    <row r="14" spans="2:6" ht="15" customHeight="1" thickBot="1">
      <c r="B14" s="97" t="s">
        <v>236</v>
      </c>
      <c r="C14" s="462">
        <v>23099</v>
      </c>
      <c r="D14" s="274">
        <v>300</v>
      </c>
      <c r="E14" s="274">
        <v>0</v>
      </c>
      <c r="F14" s="273">
        <f>SUM(C14:E14)</f>
        <v>23399</v>
      </c>
    </row>
    <row r="15" spans="2:6" s="104" customFormat="1" ht="29.25" customHeight="1" thickBot="1">
      <c r="B15" s="194" t="s">
        <v>275</v>
      </c>
      <c r="C15" s="747">
        <f>SUM(C16:C29)</f>
        <v>82020</v>
      </c>
      <c r="D15" s="747">
        <f>SUM(D16:D29)</f>
        <v>8213</v>
      </c>
      <c r="E15" s="747">
        <f>SUM(E16:E29)</f>
        <v>655</v>
      </c>
      <c r="F15" s="747">
        <f>SUM(F16:F29)</f>
        <v>90888</v>
      </c>
    </row>
    <row r="16" spans="2:6" ht="15" customHeight="1" thickBot="1">
      <c r="B16" s="754" t="s">
        <v>148</v>
      </c>
      <c r="C16" s="748">
        <v>6102</v>
      </c>
      <c r="D16" s="470"/>
      <c r="E16" s="471"/>
      <c r="F16" s="273">
        <f t="shared" si="0"/>
        <v>6102</v>
      </c>
    </row>
    <row r="17" spans="2:6" ht="15" customHeight="1" thickBot="1">
      <c r="B17" s="92" t="s">
        <v>565</v>
      </c>
      <c r="C17" s="749">
        <v>11660</v>
      </c>
      <c r="D17" s="464">
        <v>885</v>
      </c>
      <c r="E17" s="465"/>
      <c r="F17" s="273">
        <f t="shared" si="0"/>
        <v>12545</v>
      </c>
    </row>
    <row r="18" spans="2:6" ht="17.25" customHeight="1" thickBot="1">
      <c r="B18" s="92" t="s">
        <v>128</v>
      </c>
      <c r="C18" s="750">
        <v>35519</v>
      </c>
      <c r="D18" s="464">
        <v>7328</v>
      </c>
      <c r="E18" s="465">
        <v>655</v>
      </c>
      <c r="F18" s="273">
        <f t="shared" si="0"/>
        <v>43502</v>
      </c>
    </row>
    <row r="19" spans="2:11" ht="15" customHeight="1" thickBot="1">
      <c r="B19" s="92" t="s">
        <v>172</v>
      </c>
      <c r="C19" s="750">
        <v>3061</v>
      </c>
      <c r="D19" s="464"/>
      <c r="E19" s="465"/>
      <c r="F19" s="273">
        <f t="shared" si="0"/>
        <v>3061</v>
      </c>
      <c r="K19" s="137"/>
    </row>
    <row r="20" spans="2:6" ht="15" customHeight="1" thickBot="1">
      <c r="B20" s="92" t="s">
        <v>149</v>
      </c>
      <c r="C20" s="750">
        <v>6894</v>
      </c>
      <c r="D20" s="464"/>
      <c r="E20" s="465"/>
      <c r="F20" s="273">
        <f t="shared" si="0"/>
        <v>6894</v>
      </c>
    </row>
    <row r="21" spans="2:11" ht="15" customHeight="1" thickBot="1">
      <c r="B21" s="92" t="s">
        <v>567</v>
      </c>
      <c r="C21" s="751">
        <v>50</v>
      </c>
      <c r="D21" s="466"/>
      <c r="E21" s="467"/>
      <c r="F21" s="273">
        <f t="shared" si="0"/>
        <v>50</v>
      </c>
      <c r="K21" s="137"/>
    </row>
    <row r="22" spans="2:6" ht="15" customHeight="1" thickBot="1">
      <c r="B22" s="92" t="s">
        <v>568</v>
      </c>
      <c r="C22" s="751">
        <v>70</v>
      </c>
      <c r="D22" s="466"/>
      <c r="E22" s="467"/>
      <c r="F22" s="273">
        <f t="shared" si="0"/>
        <v>70</v>
      </c>
    </row>
    <row r="23" spans="2:6" ht="15" customHeight="1" thickBot="1">
      <c r="B23" s="92" t="s">
        <v>566</v>
      </c>
      <c r="C23" s="751">
        <v>264</v>
      </c>
      <c r="D23" s="466"/>
      <c r="E23" s="467"/>
      <c r="F23" s="273">
        <f t="shared" si="0"/>
        <v>264</v>
      </c>
    </row>
    <row r="24" spans="2:6" ht="15" customHeight="1" thickBot="1">
      <c r="B24" s="92" t="s">
        <v>312</v>
      </c>
      <c r="C24" s="751">
        <v>800</v>
      </c>
      <c r="D24" s="466"/>
      <c r="E24" s="467"/>
      <c r="F24" s="273">
        <f t="shared" si="0"/>
        <v>800</v>
      </c>
    </row>
    <row r="25" spans="2:6" ht="15" customHeight="1" thickBot="1">
      <c r="B25" s="755" t="s">
        <v>378</v>
      </c>
      <c r="C25" s="752">
        <v>100</v>
      </c>
      <c r="D25" s="466"/>
      <c r="E25" s="467"/>
      <c r="F25" s="273">
        <f t="shared" si="0"/>
        <v>100</v>
      </c>
    </row>
    <row r="26" spans="2:6" ht="15" customHeight="1" thickBot="1">
      <c r="B26" s="755" t="s">
        <v>594</v>
      </c>
      <c r="C26" s="752">
        <v>100</v>
      </c>
      <c r="D26" s="466"/>
      <c r="E26" s="467"/>
      <c r="F26" s="273">
        <f t="shared" si="0"/>
        <v>100</v>
      </c>
    </row>
    <row r="27" spans="2:6" ht="15" customHeight="1" thickBot="1">
      <c r="B27" s="93" t="s">
        <v>310</v>
      </c>
      <c r="C27" s="752">
        <v>1200</v>
      </c>
      <c r="D27" s="466"/>
      <c r="E27" s="467"/>
      <c r="F27" s="273">
        <f t="shared" si="0"/>
        <v>1200</v>
      </c>
    </row>
    <row r="28" spans="2:6" ht="15" customHeight="1" thickBot="1">
      <c r="B28" s="704" t="s">
        <v>311</v>
      </c>
      <c r="C28" s="753">
        <v>1200</v>
      </c>
      <c r="D28" s="468"/>
      <c r="E28" s="469"/>
      <c r="F28" s="273">
        <f t="shared" si="0"/>
        <v>1200</v>
      </c>
    </row>
    <row r="29" spans="1:6" s="104" customFormat="1" ht="15" customHeight="1" thickBot="1">
      <c r="A29" s="344"/>
      <c r="B29" s="777" t="s">
        <v>585</v>
      </c>
      <c r="C29" s="778">
        <v>15000</v>
      </c>
      <c r="D29" s="776"/>
      <c r="E29" s="778"/>
      <c r="F29" s="779">
        <f t="shared" si="0"/>
        <v>15000</v>
      </c>
    </row>
    <row r="30" spans="2:6" s="104" customFormat="1" ht="15" customHeight="1" thickBot="1">
      <c r="B30" s="38" t="s">
        <v>308</v>
      </c>
      <c r="C30" s="463">
        <v>115611</v>
      </c>
      <c r="D30" s="463">
        <f>SUM(D31:D31)</f>
        <v>0</v>
      </c>
      <c r="E30" s="271">
        <f>SUM(E31:E31)</f>
        <v>0</v>
      </c>
      <c r="F30" s="273">
        <f t="shared" si="0"/>
        <v>115611</v>
      </c>
    </row>
    <row r="31" spans="2:6" ht="15" customHeight="1" thickBot="1">
      <c r="B31" s="458" t="s">
        <v>581</v>
      </c>
      <c r="C31" s="459">
        <v>107506</v>
      </c>
      <c r="D31" s="460">
        <v>0</v>
      </c>
      <c r="E31" s="461"/>
      <c r="F31" s="273">
        <f t="shared" si="0"/>
        <v>107506</v>
      </c>
    </row>
    <row r="32" spans="2:6" ht="13.5" thickBot="1">
      <c r="B32" s="38" t="s">
        <v>58</v>
      </c>
      <c r="C32" s="271">
        <f>C7+C12+C13+C14+C15+C30</f>
        <v>462729</v>
      </c>
      <c r="D32" s="271">
        <f>D7+D12+D13+D14+D15+D30</f>
        <v>93955</v>
      </c>
      <c r="E32" s="271">
        <f>E7+E12+E13+E14+E15+E30</f>
        <v>11822</v>
      </c>
      <c r="F32" s="271">
        <f>F7+F12+F13+F14+F15+F30</f>
        <v>568506</v>
      </c>
    </row>
    <row r="33" spans="3:4" ht="12.75">
      <c r="C33" s="292"/>
      <c r="D33" s="2"/>
    </row>
    <row r="34" spans="3:4" ht="12.75">
      <c r="C34" s="137"/>
      <c r="D34" s="137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300" verticalDpi="300" orientation="landscape" paperSize="9" scale="85" r:id="rId1"/>
  <headerFooter alignWithMargins="0">
    <oddHeader>&amp;R4.sz melléklet
..../2016.(....) Egyek Önk.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B52" sqref="B52"/>
    </sheetView>
  </sheetViews>
  <sheetFormatPr defaultColWidth="9.00390625" defaultRowHeight="12.75"/>
  <cols>
    <col min="1" max="1" width="8.125" style="0" customWidth="1"/>
    <col min="2" max="2" width="19.25390625" style="0" customWidth="1"/>
    <col min="3" max="3" width="74.75390625" style="0" customWidth="1"/>
    <col min="4" max="4" width="20.875" style="0" customWidth="1"/>
    <col min="6" max="6" width="10.00390625" style="0" bestFit="1" customWidth="1"/>
    <col min="8" max="8" width="12.625" style="0" bestFit="1" customWidth="1"/>
  </cols>
  <sheetData>
    <row r="1" ht="12.75">
      <c r="D1" s="147"/>
    </row>
    <row r="2" ht="12.75">
      <c r="D2" s="147"/>
    </row>
    <row r="3" spans="1:4" ht="12.75">
      <c r="A3" s="705"/>
      <c r="B3" s="705"/>
      <c r="C3" s="705"/>
      <c r="D3" s="706"/>
    </row>
    <row r="4" spans="1:4" ht="15.75">
      <c r="A4" s="914" t="s">
        <v>60</v>
      </c>
      <c r="B4" s="915"/>
      <c r="C4" s="915"/>
      <c r="D4" s="915"/>
    </row>
    <row r="5" spans="1:4" ht="13.5" thickBot="1">
      <c r="A5" s="705"/>
      <c r="B5" s="705"/>
      <c r="C5" s="705"/>
      <c r="D5" s="707" t="s">
        <v>62</v>
      </c>
    </row>
    <row r="6" spans="1:4" ht="26.25" thickBot="1">
      <c r="A6" s="708" t="s">
        <v>150</v>
      </c>
      <c r="B6" s="709" t="s">
        <v>313</v>
      </c>
      <c r="C6" s="710" t="s">
        <v>61</v>
      </c>
      <c r="D6" s="711" t="s">
        <v>448</v>
      </c>
    </row>
    <row r="7" spans="1:4" ht="12.75">
      <c r="A7" s="700" t="s">
        <v>18</v>
      </c>
      <c r="B7" s="712" t="s">
        <v>384</v>
      </c>
      <c r="C7" s="713" t="s">
        <v>517</v>
      </c>
      <c r="D7" s="799">
        <v>32183</v>
      </c>
    </row>
    <row r="8" spans="1:4" ht="12.75">
      <c r="A8" s="702" t="s">
        <v>22</v>
      </c>
      <c r="B8" s="714" t="s">
        <v>314</v>
      </c>
      <c r="C8" s="715" t="s">
        <v>518</v>
      </c>
      <c r="D8" s="800">
        <v>381</v>
      </c>
    </row>
    <row r="9" spans="1:4" ht="12.75">
      <c r="A9" s="702" t="s">
        <v>26</v>
      </c>
      <c r="B9" s="714" t="s">
        <v>314</v>
      </c>
      <c r="C9" s="715" t="s">
        <v>519</v>
      </c>
      <c r="D9" s="800">
        <v>6975</v>
      </c>
    </row>
    <row r="10" spans="1:4" ht="12.75">
      <c r="A10" s="702" t="s">
        <v>20</v>
      </c>
      <c r="B10" s="714" t="s">
        <v>314</v>
      </c>
      <c r="C10" s="805" t="s">
        <v>595</v>
      </c>
      <c r="D10" s="801">
        <v>80000</v>
      </c>
    </row>
    <row r="11" spans="1:4" ht="13.5" thickBot="1">
      <c r="A11" s="702" t="s">
        <v>23</v>
      </c>
      <c r="B11" s="716" t="s">
        <v>520</v>
      </c>
      <c r="C11" s="717" t="s">
        <v>521</v>
      </c>
      <c r="D11" s="801">
        <v>653</v>
      </c>
    </row>
    <row r="12" spans="1:4" ht="13.5" thickBot="1">
      <c r="A12" s="916" t="s">
        <v>522</v>
      </c>
      <c r="B12" s="916"/>
      <c r="C12" s="917"/>
      <c r="D12" s="802">
        <f>SUM(D7:D11)</f>
        <v>120192</v>
      </c>
    </row>
    <row r="13" spans="1:4" ht="12.75">
      <c r="A13" s="705"/>
      <c r="B13" s="705"/>
      <c r="C13" s="705"/>
      <c r="D13" s="706"/>
    </row>
    <row r="14" spans="1:4" ht="12.75">
      <c r="A14" s="705"/>
      <c r="B14" s="705"/>
      <c r="C14" s="705"/>
      <c r="D14" s="706"/>
    </row>
    <row r="15" spans="1:4" ht="15.75">
      <c r="A15" s="914" t="s">
        <v>113</v>
      </c>
      <c r="B15" s="915"/>
      <c r="C15" s="915"/>
      <c r="D15" s="915"/>
    </row>
    <row r="16" spans="1:4" ht="13.5" thickBot="1">
      <c r="A16" s="718"/>
      <c r="B16" s="718"/>
      <c r="C16" s="718"/>
      <c r="D16" s="707" t="s">
        <v>62</v>
      </c>
    </row>
    <row r="17" spans="1:4" ht="13.5" thickBot="1">
      <c r="A17" s="708" t="s">
        <v>150</v>
      </c>
      <c r="B17" s="709"/>
      <c r="C17" s="719" t="s">
        <v>63</v>
      </c>
      <c r="D17" s="711" t="s">
        <v>156</v>
      </c>
    </row>
    <row r="18" spans="1:4" ht="12.75">
      <c r="A18" s="700" t="s">
        <v>18</v>
      </c>
      <c r="B18" s="720" t="s">
        <v>317</v>
      </c>
      <c r="C18" s="701" t="s">
        <v>523</v>
      </c>
      <c r="D18" s="799">
        <v>1082</v>
      </c>
    </row>
    <row r="19" spans="1:4" ht="12.75">
      <c r="A19" s="702" t="s">
        <v>22</v>
      </c>
      <c r="B19" s="721" t="s">
        <v>317</v>
      </c>
      <c r="C19" s="703" t="s">
        <v>524</v>
      </c>
      <c r="D19" s="800">
        <v>1323</v>
      </c>
    </row>
    <row r="20" spans="1:6" ht="12.75">
      <c r="A20" s="702" t="s">
        <v>26</v>
      </c>
      <c r="B20" s="714" t="s">
        <v>317</v>
      </c>
      <c r="C20" s="703" t="s">
        <v>525</v>
      </c>
      <c r="D20" s="800">
        <v>190</v>
      </c>
      <c r="F20" s="137"/>
    </row>
    <row r="21" spans="1:6" ht="12.75">
      <c r="A21" s="702" t="s">
        <v>20</v>
      </c>
      <c r="B21" s="714" t="s">
        <v>317</v>
      </c>
      <c r="C21" s="703" t="s">
        <v>526</v>
      </c>
      <c r="D21" s="806">
        <v>100</v>
      </c>
      <c r="F21" s="137"/>
    </row>
    <row r="22" spans="1:6" ht="12.75">
      <c r="A22" s="702" t="s">
        <v>23</v>
      </c>
      <c r="B22" s="714" t="s">
        <v>317</v>
      </c>
      <c r="C22" s="703" t="s">
        <v>527</v>
      </c>
      <c r="D22" s="806">
        <v>200</v>
      </c>
      <c r="F22" s="137"/>
    </row>
    <row r="23" spans="1:6" ht="12.75">
      <c r="A23" s="702" t="s">
        <v>27</v>
      </c>
      <c r="B23" s="714" t="s">
        <v>384</v>
      </c>
      <c r="C23" s="703" t="s">
        <v>596</v>
      </c>
      <c r="D23" s="806">
        <v>2388</v>
      </c>
      <c r="F23" s="137"/>
    </row>
    <row r="24" spans="1:6" ht="12.75">
      <c r="A24" s="702" t="s">
        <v>21</v>
      </c>
      <c r="B24" s="714" t="s">
        <v>384</v>
      </c>
      <c r="C24" s="703" t="s">
        <v>597</v>
      </c>
      <c r="D24" s="806">
        <v>50</v>
      </c>
      <c r="F24" s="137"/>
    </row>
    <row r="25" spans="1:4" ht="12.75">
      <c r="A25" s="702" t="s">
        <v>29</v>
      </c>
      <c r="B25" s="714" t="s">
        <v>383</v>
      </c>
      <c r="C25" s="703" t="s">
        <v>528</v>
      </c>
      <c r="D25" s="806">
        <v>17643</v>
      </c>
    </row>
    <row r="26" spans="1:4" ht="12.75">
      <c r="A26" s="702" t="s">
        <v>24</v>
      </c>
      <c r="B26" s="714" t="s">
        <v>383</v>
      </c>
      <c r="C26" s="703" t="s">
        <v>529</v>
      </c>
      <c r="D26" s="806">
        <v>1500</v>
      </c>
    </row>
    <row r="27" spans="1:6" ht="12.75">
      <c r="A27" s="702" t="s">
        <v>19</v>
      </c>
      <c r="B27" s="714" t="s">
        <v>383</v>
      </c>
      <c r="C27" s="703" t="s">
        <v>530</v>
      </c>
      <c r="D27" s="806">
        <v>3169</v>
      </c>
      <c r="F27" s="137"/>
    </row>
    <row r="28" spans="1:4" ht="12.75">
      <c r="A28" s="702" t="s">
        <v>25</v>
      </c>
      <c r="B28" s="714" t="s">
        <v>531</v>
      </c>
      <c r="C28" s="703" t="s">
        <v>532</v>
      </c>
      <c r="D28" s="806">
        <v>200</v>
      </c>
    </row>
    <row r="29" spans="1:4" ht="12.75">
      <c r="A29" s="702" t="s">
        <v>49</v>
      </c>
      <c r="B29" s="714" t="s">
        <v>531</v>
      </c>
      <c r="C29" s="703" t="s">
        <v>533</v>
      </c>
      <c r="D29" s="806">
        <v>25</v>
      </c>
    </row>
    <row r="30" spans="1:4" ht="12.75">
      <c r="A30" s="702" t="s">
        <v>33</v>
      </c>
      <c r="B30" s="714" t="s">
        <v>314</v>
      </c>
      <c r="C30" s="703" t="s">
        <v>534</v>
      </c>
      <c r="D30" s="806">
        <v>12126</v>
      </c>
    </row>
    <row r="31" spans="1:4" ht="12.75">
      <c r="A31" s="702" t="s">
        <v>101</v>
      </c>
      <c r="B31" s="714" t="s">
        <v>314</v>
      </c>
      <c r="C31" s="703" t="s">
        <v>535</v>
      </c>
      <c r="D31" s="806">
        <v>508</v>
      </c>
    </row>
    <row r="32" spans="1:4" ht="12.75">
      <c r="A32" s="702" t="s">
        <v>104</v>
      </c>
      <c r="B32" s="714" t="s">
        <v>314</v>
      </c>
      <c r="C32" s="703" t="s">
        <v>536</v>
      </c>
      <c r="D32" s="806">
        <v>200</v>
      </c>
    </row>
    <row r="33" spans="1:4" ht="12.75">
      <c r="A33" s="702" t="s">
        <v>102</v>
      </c>
      <c r="B33" s="714" t="s">
        <v>314</v>
      </c>
      <c r="C33" s="703" t="s">
        <v>537</v>
      </c>
      <c r="D33" s="806">
        <v>200000</v>
      </c>
    </row>
    <row r="34" spans="1:4" ht="12.75">
      <c r="A34" s="702" t="s">
        <v>103</v>
      </c>
      <c r="B34" s="714" t="s">
        <v>314</v>
      </c>
      <c r="C34" s="703" t="s">
        <v>538</v>
      </c>
      <c r="D34" s="806">
        <v>12935</v>
      </c>
    </row>
    <row r="35" spans="1:4" ht="12.75">
      <c r="A35" s="702" t="s">
        <v>106</v>
      </c>
      <c r="B35" s="714" t="s">
        <v>314</v>
      </c>
      <c r="C35" s="703" t="s">
        <v>539</v>
      </c>
      <c r="D35" s="806">
        <v>2000</v>
      </c>
    </row>
    <row r="36" spans="1:4" ht="12.75">
      <c r="A36" s="702" t="s">
        <v>107</v>
      </c>
      <c r="B36" s="714" t="s">
        <v>314</v>
      </c>
      <c r="C36" s="703" t="s">
        <v>599</v>
      </c>
      <c r="D36" s="806">
        <v>2000</v>
      </c>
    </row>
    <row r="37" spans="1:4" ht="12.75">
      <c r="A37" s="702" t="s">
        <v>108</v>
      </c>
      <c r="B37" s="714" t="s">
        <v>314</v>
      </c>
      <c r="C37" s="703" t="s">
        <v>540</v>
      </c>
      <c r="D37" s="806">
        <v>500</v>
      </c>
    </row>
    <row r="38" spans="1:4" ht="12.75">
      <c r="A38" s="702" t="s">
        <v>32</v>
      </c>
      <c r="B38" s="714" t="s">
        <v>314</v>
      </c>
      <c r="C38" s="703" t="s">
        <v>541</v>
      </c>
      <c r="D38" s="806">
        <v>150000</v>
      </c>
    </row>
    <row r="39" spans="1:4" ht="12.75">
      <c r="A39" s="702" t="s">
        <v>109</v>
      </c>
      <c r="B39" s="714" t="s">
        <v>314</v>
      </c>
      <c r="C39" s="703" t="s">
        <v>542</v>
      </c>
      <c r="D39" s="806">
        <v>200000</v>
      </c>
    </row>
    <row r="40" spans="1:4" ht="12.75">
      <c r="A40" s="702" t="s">
        <v>110</v>
      </c>
      <c r="B40" s="714" t="s">
        <v>315</v>
      </c>
      <c r="C40" s="703" t="s">
        <v>543</v>
      </c>
      <c r="D40" s="806">
        <v>193</v>
      </c>
    </row>
    <row r="41" spans="1:4" ht="12.75">
      <c r="A41" s="702" t="s">
        <v>111</v>
      </c>
      <c r="B41" s="714" t="s">
        <v>555</v>
      </c>
      <c r="C41" s="703" t="s">
        <v>556</v>
      </c>
      <c r="D41" s="806">
        <v>1951807</v>
      </c>
    </row>
    <row r="42" spans="1:4" ht="12.75">
      <c r="A42" s="702" t="s">
        <v>129</v>
      </c>
      <c r="B42" s="722" t="s">
        <v>544</v>
      </c>
      <c r="C42" s="703" t="s">
        <v>545</v>
      </c>
      <c r="D42" s="806">
        <v>1000</v>
      </c>
    </row>
    <row r="43" spans="1:4" ht="12.75">
      <c r="A43" s="702" t="s">
        <v>130</v>
      </c>
      <c r="B43" s="714" t="s">
        <v>316</v>
      </c>
      <c r="C43" s="703" t="s">
        <v>467</v>
      </c>
      <c r="D43" s="806">
        <v>2000</v>
      </c>
    </row>
    <row r="44" spans="1:4" ht="12.75">
      <c r="A44" s="702" t="s">
        <v>131</v>
      </c>
      <c r="B44" s="714" t="s">
        <v>316</v>
      </c>
      <c r="C44" s="703" t="s">
        <v>546</v>
      </c>
      <c r="D44" s="806">
        <v>200</v>
      </c>
    </row>
    <row r="45" spans="1:4" ht="12.75">
      <c r="A45" s="702" t="s">
        <v>385</v>
      </c>
      <c r="B45" s="714" t="s">
        <v>316</v>
      </c>
      <c r="C45" s="703" t="s">
        <v>600</v>
      </c>
      <c r="D45" s="806">
        <v>581</v>
      </c>
    </row>
    <row r="46" spans="1:8" ht="12.75">
      <c r="A46" s="702" t="s">
        <v>386</v>
      </c>
      <c r="B46" s="714" t="s">
        <v>547</v>
      </c>
      <c r="C46" s="703" t="s">
        <v>548</v>
      </c>
      <c r="D46" s="800">
        <v>72</v>
      </c>
      <c r="H46" s="137"/>
    </row>
    <row r="47" spans="1:4" ht="12.75">
      <c r="A47" s="702" t="s">
        <v>387</v>
      </c>
      <c r="B47" s="714" t="s">
        <v>318</v>
      </c>
      <c r="C47" s="703" t="s">
        <v>382</v>
      </c>
      <c r="D47" s="800">
        <v>6574</v>
      </c>
    </row>
    <row r="48" spans="1:4" ht="13.5" thickBot="1">
      <c r="A48" s="702" t="s">
        <v>388</v>
      </c>
      <c r="B48" s="716" t="s">
        <v>549</v>
      </c>
      <c r="C48" s="723" t="s">
        <v>550</v>
      </c>
      <c r="D48" s="803">
        <v>2000</v>
      </c>
    </row>
    <row r="49" spans="1:4" ht="13.5" thickBot="1">
      <c r="A49" s="917" t="s">
        <v>30</v>
      </c>
      <c r="B49" s="918"/>
      <c r="C49" s="919"/>
      <c r="D49" s="804">
        <f>SUM(D18:D48)</f>
        <v>2572566</v>
      </c>
    </row>
    <row r="50" ht="12.75">
      <c r="D50" s="147"/>
    </row>
    <row r="51" ht="12.75">
      <c r="D51" s="147"/>
    </row>
  </sheetData>
  <sheetProtection/>
  <mergeCells count="4">
    <mergeCell ref="A4:D4"/>
    <mergeCell ref="A12:C12"/>
    <mergeCell ref="A15:D15"/>
    <mergeCell ref="A49:C49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&amp;C5. sz. melléklet
..../2016. (........) Egyek Önk.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2" sqref="B12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3" width="18.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852" t="s">
        <v>432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2.75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86.25" customHeight="1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25.5" customHeight="1" thickBot="1">
      <c r="A7" s="854"/>
      <c r="B7" s="235" t="s">
        <v>431</v>
      </c>
      <c r="C7" s="235" t="s">
        <v>431</v>
      </c>
      <c r="D7" s="235" t="s">
        <v>431</v>
      </c>
      <c r="E7" s="235" t="s">
        <v>431</v>
      </c>
      <c r="F7" s="235" t="s">
        <v>431</v>
      </c>
      <c r="G7" s="235" t="s">
        <v>431</v>
      </c>
      <c r="H7" s="235" t="s">
        <v>431</v>
      </c>
      <c r="I7" s="235" t="s">
        <v>431</v>
      </c>
      <c r="J7" s="235" t="s">
        <v>431</v>
      </c>
    </row>
    <row r="8" spans="1:10" s="528" customFormat="1" ht="27.75" customHeight="1">
      <c r="A8" s="692" t="s">
        <v>510</v>
      </c>
      <c r="B8" s="683"/>
      <c r="C8" s="683"/>
      <c r="D8" s="683"/>
      <c r="E8" s="684">
        <v>64</v>
      </c>
      <c r="F8" s="683"/>
      <c r="G8" s="683"/>
      <c r="H8" s="685"/>
      <c r="I8" s="691">
        <v>2344</v>
      </c>
      <c r="J8" s="541">
        <f aca="true" t="shared" si="0" ref="J8:J14">SUM(B8:I8)</f>
        <v>2408</v>
      </c>
    </row>
    <row r="9" spans="1:10" ht="13.5" thickBot="1">
      <c r="A9" s="532" t="s">
        <v>222</v>
      </c>
      <c r="B9" s="290"/>
      <c r="C9" s="289"/>
      <c r="D9" s="289"/>
      <c r="E9" s="290">
        <v>960</v>
      </c>
      <c r="F9" s="289"/>
      <c r="G9" s="290"/>
      <c r="H9" s="535"/>
      <c r="I9" s="690">
        <v>3497</v>
      </c>
      <c r="J9" s="537">
        <f t="shared" si="0"/>
        <v>4457</v>
      </c>
    </row>
    <row r="10" spans="1:10" ht="27.75" customHeight="1" thickBot="1">
      <c r="A10" s="531" t="s">
        <v>213</v>
      </c>
      <c r="B10" s="168"/>
      <c r="C10" s="168"/>
      <c r="D10" s="168"/>
      <c r="E10" s="168">
        <v>13671</v>
      </c>
      <c r="F10" s="168"/>
      <c r="G10" s="168"/>
      <c r="H10" s="538"/>
      <c r="I10" s="687"/>
      <c r="J10" s="541">
        <f t="shared" si="0"/>
        <v>13671</v>
      </c>
    </row>
    <row r="11" spans="1:10" s="122" customFormat="1" ht="15.75" customHeight="1" thickBot="1">
      <c r="A11" s="529" t="s">
        <v>215</v>
      </c>
      <c r="B11" s="168">
        <v>299987</v>
      </c>
      <c r="C11" s="168"/>
      <c r="D11" s="168"/>
      <c r="E11" s="169"/>
      <c r="F11" s="168"/>
      <c r="G11" s="169"/>
      <c r="H11" s="539"/>
      <c r="I11" s="687">
        <v>8105</v>
      </c>
      <c r="J11" s="541">
        <f t="shared" si="0"/>
        <v>308092</v>
      </c>
    </row>
    <row r="12" spans="1:10" ht="13.5" thickBot="1">
      <c r="A12" s="532" t="s">
        <v>219</v>
      </c>
      <c r="B12" s="270"/>
      <c r="C12" s="270"/>
      <c r="D12" s="288"/>
      <c r="E12" s="270"/>
      <c r="F12" s="288"/>
      <c r="G12" s="288"/>
      <c r="H12" s="534"/>
      <c r="I12" s="781">
        <v>35</v>
      </c>
      <c r="J12" s="782">
        <f t="shared" si="0"/>
        <v>35</v>
      </c>
    </row>
    <row r="13" spans="1:10" ht="13.5" thickBot="1">
      <c r="A13" s="532" t="s">
        <v>220</v>
      </c>
      <c r="B13" s="270"/>
      <c r="C13" s="270"/>
      <c r="D13" s="288"/>
      <c r="E13" s="270">
        <v>14347</v>
      </c>
      <c r="F13" s="288"/>
      <c r="G13" s="288"/>
      <c r="H13" s="534"/>
      <c r="I13" s="689">
        <v>99611</v>
      </c>
      <c r="J13" s="541">
        <f t="shared" si="0"/>
        <v>113958</v>
      </c>
    </row>
    <row r="14" spans="1:10" ht="27.75" customHeight="1" thickBot="1">
      <c r="A14" s="531" t="s">
        <v>509</v>
      </c>
      <c r="B14" s="168"/>
      <c r="C14" s="168"/>
      <c r="D14" s="168"/>
      <c r="E14" s="168">
        <v>356</v>
      </c>
      <c r="F14" s="168"/>
      <c r="G14" s="168"/>
      <c r="H14" s="538"/>
      <c r="I14" s="687"/>
      <c r="J14" s="541">
        <f t="shared" si="0"/>
        <v>356</v>
      </c>
    </row>
    <row r="15" spans="1:10" ht="13.5" thickBot="1">
      <c r="A15" s="529" t="s">
        <v>366</v>
      </c>
      <c r="B15" s="168"/>
      <c r="C15" s="168">
        <v>630000</v>
      </c>
      <c r="D15" s="168"/>
      <c r="E15" s="168"/>
      <c r="F15" s="168"/>
      <c r="G15" s="168"/>
      <c r="H15" s="538">
        <v>514</v>
      </c>
      <c r="I15" s="687">
        <v>16958</v>
      </c>
      <c r="J15" s="541">
        <f aca="true" t="shared" si="1" ref="J15:J26">SUM(B15:I15)</f>
        <v>647472</v>
      </c>
    </row>
    <row r="16" spans="1:10" ht="18" customHeight="1" thickBot="1">
      <c r="A16" s="531" t="s">
        <v>554</v>
      </c>
      <c r="B16" s="168"/>
      <c r="C16" s="168">
        <v>1429920</v>
      </c>
      <c r="D16" s="168"/>
      <c r="E16" s="168">
        <v>414951</v>
      </c>
      <c r="F16" s="168"/>
      <c r="G16" s="168"/>
      <c r="H16" s="538"/>
      <c r="I16" s="687"/>
      <c r="J16" s="541">
        <f t="shared" si="1"/>
        <v>1844871</v>
      </c>
    </row>
    <row r="17" spans="1:10" ht="13.5" thickBot="1">
      <c r="A17" s="529" t="s">
        <v>211</v>
      </c>
      <c r="B17" s="168"/>
      <c r="C17" s="168"/>
      <c r="D17" s="168"/>
      <c r="E17" s="168"/>
      <c r="F17" s="168"/>
      <c r="G17" s="168"/>
      <c r="H17" s="538"/>
      <c r="I17" s="686"/>
      <c r="J17" s="541">
        <f t="shared" si="1"/>
        <v>0</v>
      </c>
    </row>
    <row r="18" spans="1:10" ht="13.5" thickBot="1">
      <c r="A18" s="529" t="s">
        <v>214</v>
      </c>
      <c r="B18" s="168">
        <v>3677</v>
      </c>
      <c r="C18" s="168"/>
      <c r="D18" s="168"/>
      <c r="E18" s="168"/>
      <c r="F18" s="168"/>
      <c r="G18" s="168"/>
      <c r="H18" s="538"/>
      <c r="I18" s="687">
        <v>1807</v>
      </c>
      <c r="J18" s="541">
        <f t="shared" si="1"/>
        <v>5484</v>
      </c>
    </row>
    <row r="19" spans="1:10" ht="13.5" thickBot="1">
      <c r="A19" s="532" t="s">
        <v>508</v>
      </c>
      <c r="B19" s="270"/>
      <c r="C19" s="270"/>
      <c r="D19" s="288"/>
      <c r="E19" s="270"/>
      <c r="F19" s="288"/>
      <c r="G19" s="288"/>
      <c r="H19" s="534"/>
      <c r="I19" s="689">
        <v>298</v>
      </c>
      <c r="J19" s="541">
        <f t="shared" si="1"/>
        <v>298</v>
      </c>
    </row>
    <row r="20" spans="1:10" ht="13.5" thickBot="1">
      <c r="A20" s="532" t="s">
        <v>367</v>
      </c>
      <c r="B20" s="270"/>
      <c r="C20" s="270"/>
      <c r="D20" s="288"/>
      <c r="E20" s="270"/>
      <c r="F20" s="288"/>
      <c r="G20" s="288"/>
      <c r="H20" s="534"/>
      <c r="I20" s="689">
        <v>100</v>
      </c>
      <c r="J20" s="541">
        <f t="shared" si="1"/>
        <v>100</v>
      </c>
    </row>
    <row r="21" spans="1:10" ht="13.5" thickBot="1">
      <c r="A21" s="532" t="s">
        <v>221</v>
      </c>
      <c r="B21" s="270">
        <v>50</v>
      </c>
      <c r="C21" s="270"/>
      <c r="D21" s="288"/>
      <c r="E21" s="270"/>
      <c r="F21" s="288"/>
      <c r="G21" s="288"/>
      <c r="H21" s="534"/>
      <c r="I21" s="689"/>
      <c r="J21" s="541">
        <f t="shared" si="1"/>
        <v>50</v>
      </c>
    </row>
    <row r="22" spans="1:10" ht="13.5" thickBot="1">
      <c r="A22" s="530" t="s">
        <v>212</v>
      </c>
      <c r="B22" s="168"/>
      <c r="C22" s="168"/>
      <c r="D22" s="168"/>
      <c r="E22" s="168">
        <v>4500</v>
      </c>
      <c r="F22" s="168"/>
      <c r="G22" s="168"/>
      <c r="H22" s="538"/>
      <c r="I22" s="687">
        <v>109</v>
      </c>
      <c r="J22" s="541">
        <f t="shared" si="1"/>
        <v>4609</v>
      </c>
    </row>
    <row r="23" spans="1:10" ht="13.5" thickBot="1">
      <c r="A23" s="532" t="s">
        <v>218</v>
      </c>
      <c r="B23" s="270"/>
      <c r="C23" s="270"/>
      <c r="D23" s="288"/>
      <c r="E23" s="270">
        <v>19</v>
      </c>
      <c r="F23" s="288"/>
      <c r="G23" s="288"/>
      <c r="H23" s="534"/>
      <c r="I23" s="689"/>
      <c r="J23" s="541">
        <f t="shared" si="1"/>
        <v>19</v>
      </c>
    </row>
    <row r="24" spans="1:10" ht="13.5" thickBot="1">
      <c r="A24" s="532" t="s">
        <v>368</v>
      </c>
      <c r="B24" s="270"/>
      <c r="C24" s="270"/>
      <c r="D24" s="288"/>
      <c r="E24" s="270"/>
      <c r="F24" s="288"/>
      <c r="G24" s="288">
        <v>900</v>
      </c>
      <c r="H24" s="534"/>
      <c r="I24" s="689"/>
      <c r="J24" s="541">
        <f t="shared" si="1"/>
        <v>900</v>
      </c>
    </row>
    <row r="25" spans="1:10" ht="30" customHeight="1" thickBot="1">
      <c r="A25" s="531" t="s">
        <v>216</v>
      </c>
      <c r="B25" s="168"/>
      <c r="C25" s="168"/>
      <c r="D25" s="168">
        <v>82421</v>
      </c>
      <c r="E25" s="168"/>
      <c r="F25" s="168"/>
      <c r="G25" s="168"/>
      <c r="H25" s="538"/>
      <c r="I25" s="687"/>
      <c r="J25" s="541">
        <f t="shared" si="1"/>
        <v>82421</v>
      </c>
    </row>
    <row r="26" spans="1:10" ht="13.5" thickBot="1">
      <c r="A26" s="529" t="s">
        <v>217</v>
      </c>
      <c r="B26" s="130"/>
      <c r="C26" s="130"/>
      <c r="D26" s="287"/>
      <c r="E26" s="130"/>
      <c r="F26" s="287"/>
      <c r="G26" s="130"/>
      <c r="H26" s="540"/>
      <c r="I26" s="688">
        <v>123619</v>
      </c>
      <c r="J26" s="541">
        <f t="shared" si="1"/>
        <v>123619</v>
      </c>
    </row>
    <row r="27" spans="1:10" s="239" customFormat="1" ht="13.5" thickBot="1">
      <c r="A27" s="533" t="s">
        <v>30</v>
      </c>
      <c r="B27" s="238">
        <f>SUM(B8:B24)</f>
        <v>303714</v>
      </c>
      <c r="C27" s="237">
        <f>SUM(C8:C24)</f>
        <v>2059920</v>
      </c>
      <c r="D27" s="238">
        <f>SUM(D8:D26)</f>
        <v>82421</v>
      </c>
      <c r="E27" s="237">
        <f>SUM(E8:E24)</f>
        <v>448868</v>
      </c>
      <c r="F27" s="238">
        <f>SUM(F8:F24)</f>
        <v>0</v>
      </c>
      <c r="G27" s="237">
        <f>SUM(G8:G24)</f>
        <v>900</v>
      </c>
      <c r="H27" s="238">
        <f>SUM(H8:H24)</f>
        <v>514</v>
      </c>
      <c r="I27" s="237">
        <f>SUM(I8:I26)</f>
        <v>256483</v>
      </c>
      <c r="J27" s="238">
        <f>SUM(J8:J26)</f>
        <v>3152820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&amp;R2/1.sz. melléklete
...../2016.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60" workbookViewId="0" topLeftCell="A1">
      <selection activeCell="J17" sqref="J17"/>
    </sheetView>
  </sheetViews>
  <sheetFormatPr defaultColWidth="9.00390625" defaultRowHeight="12.75"/>
  <cols>
    <col min="2" max="2" width="29.625" style="0" customWidth="1"/>
    <col min="3" max="3" width="15.25390625" style="0" customWidth="1"/>
    <col min="4" max="4" width="15.00390625" style="0" customWidth="1"/>
    <col min="5" max="5" width="12.00390625" style="0" customWidth="1"/>
    <col min="9" max="9" width="12.25390625" style="0" customWidth="1"/>
  </cols>
  <sheetData>
    <row r="1" spans="1:9" s="740" customFormat="1" ht="69" customHeight="1">
      <c r="A1" s="922" t="s">
        <v>551</v>
      </c>
      <c r="B1" s="922"/>
      <c r="C1" s="922"/>
      <c r="D1" s="922"/>
      <c r="E1" s="922"/>
      <c r="F1" s="922"/>
      <c r="G1" s="922"/>
      <c r="H1" s="922"/>
      <c r="I1" s="922"/>
    </row>
    <row r="2" spans="1:9" s="740" customFormat="1" ht="69" customHeight="1" thickBot="1">
      <c r="A2" s="724"/>
      <c r="B2" s="725"/>
      <c r="C2" s="726"/>
      <c r="D2" s="726"/>
      <c r="E2" s="726"/>
      <c r="F2" s="726"/>
      <c r="G2" s="726"/>
      <c r="H2" s="726"/>
      <c r="I2" s="727" t="s">
        <v>94</v>
      </c>
    </row>
    <row r="3" spans="1:9" s="741" customFormat="1" ht="69" customHeight="1" thickBot="1">
      <c r="A3" s="923" t="s">
        <v>82</v>
      </c>
      <c r="B3" s="925" t="s">
        <v>95</v>
      </c>
      <c r="C3" s="927" t="s">
        <v>96</v>
      </c>
      <c r="D3" s="927" t="s">
        <v>472</v>
      </c>
      <c r="E3" s="929" t="s">
        <v>97</v>
      </c>
      <c r="F3" s="929"/>
      <c r="G3" s="929"/>
      <c r="H3" s="929"/>
      <c r="I3" s="930" t="s">
        <v>48</v>
      </c>
    </row>
    <row r="4" spans="1:9" s="741" customFormat="1" ht="24.75" customHeight="1" thickBot="1">
      <c r="A4" s="924"/>
      <c r="B4" s="926"/>
      <c r="C4" s="926"/>
      <c r="D4" s="928"/>
      <c r="E4" s="736" t="s">
        <v>405</v>
      </c>
      <c r="F4" s="737" t="s">
        <v>406</v>
      </c>
      <c r="G4" s="737" t="s">
        <v>407</v>
      </c>
      <c r="H4" s="738" t="s">
        <v>459</v>
      </c>
      <c r="I4" s="931"/>
    </row>
    <row r="5" spans="1:9" s="742" customFormat="1" ht="69" customHeight="1" thickBot="1">
      <c r="A5" s="652" t="s">
        <v>18</v>
      </c>
      <c r="B5" s="677" t="s">
        <v>98</v>
      </c>
      <c r="C5" s="264" t="s">
        <v>395</v>
      </c>
      <c r="D5" s="653" t="s">
        <v>395</v>
      </c>
      <c r="E5" s="264" t="s">
        <v>395</v>
      </c>
      <c r="F5" s="264" t="s">
        <v>395</v>
      </c>
      <c r="G5" s="264" t="s">
        <v>395</v>
      </c>
      <c r="H5" s="264" t="s">
        <v>395</v>
      </c>
      <c r="I5" s="654" t="s">
        <v>395</v>
      </c>
    </row>
    <row r="6" spans="1:9" s="742" customFormat="1" ht="37.5" customHeight="1" thickBot="1">
      <c r="A6" s="655" t="s">
        <v>89</v>
      </c>
      <c r="B6" s="728" t="s">
        <v>168</v>
      </c>
      <c r="C6" s="656" t="s">
        <v>395</v>
      </c>
      <c r="D6" s="657" t="s">
        <v>395</v>
      </c>
      <c r="E6" s="658" t="s">
        <v>395</v>
      </c>
      <c r="F6" s="658" t="s">
        <v>395</v>
      </c>
      <c r="G6" s="658" t="s">
        <v>395</v>
      </c>
      <c r="H6" s="658" t="s">
        <v>395</v>
      </c>
      <c r="I6" s="659" t="s">
        <v>395</v>
      </c>
    </row>
    <row r="7" spans="1:9" s="742" customFormat="1" ht="43.5" customHeight="1" thickBot="1">
      <c r="A7" s="652" t="s">
        <v>22</v>
      </c>
      <c r="B7" s="739" t="s">
        <v>99</v>
      </c>
      <c r="C7" s="264"/>
      <c r="D7" s="264">
        <f aca="true" t="shared" si="0" ref="D7:I7">SUM(D8:D20)</f>
        <v>98025</v>
      </c>
      <c r="E7" s="775">
        <f t="shared" si="0"/>
        <v>9412</v>
      </c>
      <c r="F7" s="264">
        <f t="shared" si="0"/>
        <v>6574</v>
      </c>
      <c r="G7" s="264">
        <f t="shared" si="0"/>
        <v>6574</v>
      </c>
      <c r="H7" s="264">
        <f t="shared" si="0"/>
        <v>6574</v>
      </c>
      <c r="I7" s="265">
        <f t="shared" si="0"/>
        <v>127159</v>
      </c>
    </row>
    <row r="8" spans="1:9" s="742" customFormat="1" ht="40.5" customHeight="1">
      <c r="A8" s="660" t="s">
        <v>90</v>
      </c>
      <c r="B8" s="729" t="s">
        <v>463</v>
      </c>
      <c r="C8" s="661" t="s">
        <v>126</v>
      </c>
      <c r="D8" s="662">
        <v>3045</v>
      </c>
      <c r="E8" s="662">
        <v>2818</v>
      </c>
      <c r="F8" s="662">
        <v>1985</v>
      </c>
      <c r="G8" s="662">
        <v>1985</v>
      </c>
      <c r="H8" s="662">
        <v>1985</v>
      </c>
      <c r="I8" s="663">
        <f aca="true" t="shared" si="1" ref="I8:I27">SUM(D8:H8)</f>
        <v>11818</v>
      </c>
    </row>
    <row r="9" spans="1:9" s="742" customFormat="1" ht="40.5" customHeight="1">
      <c r="A9" s="664" t="s">
        <v>91</v>
      </c>
      <c r="B9" s="730" t="s">
        <v>396</v>
      </c>
      <c r="C9" s="665" t="s">
        <v>126</v>
      </c>
      <c r="D9" s="666">
        <v>3695</v>
      </c>
      <c r="E9" s="666" t="s">
        <v>395</v>
      </c>
      <c r="F9" s="666" t="s">
        <v>395</v>
      </c>
      <c r="G9" s="666" t="s">
        <v>395</v>
      </c>
      <c r="H9" s="666" t="s">
        <v>395</v>
      </c>
      <c r="I9" s="667">
        <f t="shared" si="1"/>
        <v>3695</v>
      </c>
    </row>
    <row r="10" spans="1:9" s="742" customFormat="1" ht="69" customHeight="1">
      <c r="A10" s="664" t="s">
        <v>92</v>
      </c>
      <c r="B10" s="730" t="s">
        <v>397</v>
      </c>
      <c r="C10" s="665" t="s">
        <v>126</v>
      </c>
      <c r="D10" s="666">
        <v>1546</v>
      </c>
      <c r="E10" s="666">
        <v>1383</v>
      </c>
      <c r="F10" s="666">
        <v>980</v>
      </c>
      <c r="G10" s="666">
        <v>980</v>
      </c>
      <c r="H10" s="666">
        <v>980</v>
      </c>
      <c r="I10" s="667">
        <f t="shared" si="1"/>
        <v>5869</v>
      </c>
    </row>
    <row r="11" spans="1:9" s="742" customFormat="1" ht="69" customHeight="1">
      <c r="A11" s="664" t="s">
        <v>93</v>
      </c>
      <c r="B11" s="730" t="s">
        <v>398</v>
      </c>
      <c r="C11" s="665" t="s">
        <v>126</v>
      </c>
      <c r="D11" s="666">
        <v>69</v>
      </c>
      <c r="E11" s="666">
        <v>44</v>
      </c>
      <c r="F11" s="666">
        <v>30</v>
      </c>
      <c r="G11" s="666">
        <v>30</v>
      </c>
      <c r="H11" s="666">
        <v>30</v>
      </c>
      <c r="I11" s="667">
        <f t="shared" si="1"/>
        <v>203</v>
      </c>
    </row>
    <row r="12" spans="1:9" s="742" customFormat="1" ht="105" customHeight="1">
      <c r="A12" s="664" t="s">
        <v>284</v>
      </c>
      <c r="B12" s="730" t="s">
        <v>408</v>
      </c>
      <c r="C12" s="665" t="s">
        <v>126</v>
      </c>
      <c r="D12" s="666">
        <v>307</v>
      </c>
      <c r="E12" s="666">
        <v>195</v>
      </c>
      <c r="F12" s="666">
        <v>135</v>
      </c>
      <c r="G12" s="666">
        <v>135</v>
      </c>
      <c r="H12" s="666">
        <v>135</v>
      </c>
      <c r="I12" s="667">
        <f t="shared" si="1"/>
        <v>907</v>
      </c>
    </row>
    <row r="13" spans="1:9" s="742" customFormat="1" ht="69" customHeight="1">
      <c r="A13" s="664" t="s">
        <v>285</v>
      </c>
      <c r="B13" s="730" t="s">
        <v>399</v>
      </c>
      <c r="C13" s="665" t="s">
        <v>126</v>
      </c>
      <c r="D13" s="666">
        <v>2144</v>
      </c>
      <c r="E13" s="666">
        <v>1367</v>
      </c>
      <c r="F13" s="666">
        <v>950</v>
      </c>
      <c r="G13" s="666">
        <v>950</v>
      </c>
      <c r="H13" s="666">
        <v>950</v>
      </c>
      <c r="I13" s="667">
        <f t="shared" si="1"/>
        <v>6361</v>
      </c>
    </row>
    <row r="14" spans="1:9" s="742" customFormat="1" ht="69" customHeight="1">
      <c r="A14" s="664" t="s">
        <v>286</v>
      </c>
      <c r="B14" s="730" t="s">
        <v>473</v>
      </c>
      <c r="C14" s="665" t="s">
        <v>474</v>
      </c>
      <c r="D14" s="666">
        <v>6195</v>
      </c>
      <c r="E14" s="666" t="s">
        <v>395</v>
      </c>
      <c r="F14" s="666" t="s">
        <v>395</v>
      </c>
      <c r="G14" s="668" t="s">
        <v>395</v>
      </c>
      <c r="H14" s="668" t="s">
        <v>395</v>
      </c>
      <c r="I14" s="667">
        <f t="shared" si="1"/>
        <v>6195</v>
      </c>
    </row>
    <row r="15" spans="1:9" s="742" customFormat="1" ht="69" customHeight="1">
      <c r="A15" s="669" t="s">
        <v>287</v>
      </c>
      <c r="B15" s="731" t="s">
        <v>277</v>
      </c>
      <c r="C15" s="670" t="s">
        <v>278</v>
      </c>
      <c r="D15" s="671">
        <v>15585</v>
      </c>
      <c r="E15" s="671" t="s">
        <v>395</v>
      </c>
      <c r="F15" s="672" t="s">
        <v>395</v>
      </c>
      <c r="G15" s="672" t="s">
        <v>395</v>
      </c>
      <c r="H15" s="672" t="s">
        <v>395</v>
      </c>
      <c r="I15" s="673">
        <f t="shared" si="1"/>
        <v>15585</v>
      </c>
    </row>
    <row r="16" spans="1:9" s="742" customFormat="1" ht="69" customHeight="1">
      <c r="A16" s="664" t="s">
        <v>475</v>
      </c>
      <c r="B16" s="730" t="s">
        <v>476</v>
      </c>
      <c r="C16" s="665" t="s">
        <v>474</v>
      </c>
      <c r="D16" s="666">
        <v>50742</v>
      </c>
      <c r="E16" s="666" t="s">
        <v>395</v>
      </c>
      <c r="F16" s="674" t="s">
        <v>395</v>
      </c>
      <c r="G16" s="674" t="s">
        <v>395</v>
      </c>
      <c r="H16" s="674" t="s">
        <v>395</v>
      </c>
      <c r="I16" s="667">
        <f t="shared" si="1"/>
        <v>50742</v>
      </c>
    </row>
    <row r="17" spans="1:9" s="742" customFormat="1" ht="69" customHeight="1">
      <c r="A17" s="664" t="s">
        <v>477</v>
      </c>
      <c r="B17" s="730" t="s">
        <v>478</v>
      </c>
      <c r="C17" s="665" t="s">
        <v>474</v>
      </c>
      <c r="D17" s="666">
        <v>14583</v>
      </c>
      <c r="E17" s="666" t="s">
        <v>395</v>
      </c>
      <c r="F17" s="674" t="s">
        <v>395</v>
      </c>
      <c r="G17" s="674" t="s">
        <v>395</v>
      </c>
      <c r="H17" s="674" t="s">
        <v>395</v>
      </c>
      <c r="I17" s="667">
        <f t="shared" si="1"/>
        <v>14583</v>
      </c>
    </row>
    <row r="18" spans="1:9" s="742" customFormat="1" ht="69" customHeight="1">
      <c r="A18" s="664" t="s">
        <v>479</v>
      </c>
      <c r="B18" s="730" t="s">
        <v>480</v>
      </c>
      <c r="C18" s="665" t="s">
        <v>474</v>
      </c>
      <c r="D18" s="666">
        <v>110</v>
      </c>
      <c r="E18" s="666">
        <v>1155</v>
      </c>
      <c r="F18" s="674">
        <v>796</v>
      </c>
      <c r="G18" s="674">
        <v>796</v>
      </c>
      <c r="H18" s="674">
        <v>796</v>
      </c>
      <c r="I18" s="667">
        <f t="shared" si="1"/>
        <v>3653</v>
      </c>
    </row>
    <row r="19" spans="1:9" s="742" customFormat="1" ht="69" customHeight="1">
      <c r="A19" s="664" t="s">
        <v>481</v>
      </c>
      <c r="B19" s="730" t="s">
        <v>464</v>
      </c>
      <c r="C19" s="665" t="s">
        <v>474</v>
      </c>
      <c r="D19" s="666">
        <v>2</v>
      </c>
      <c r="E19" s="666">
        <v>2106</v>
      </c>
      <c r="F19" s="674">
        <v>1436</v>
      </c>
      <c r="G19" s="674">
        <v>1436</v>
      </c>
      <c r="H19" s="674">
        <v>1436</v>
      </c>
      <c r="I19" s="667">
        <f t="shared" si="1"/>
        <v>6416</v>
      </c>
    </row>
    <row r="20" spans="1:9" s="742" customFormat="1" ht="69" customHeight="1" thickBot="1">
      <c r="A20" s="669" t="s">
        <v>482</v>
      </c>
      <c r="B20" s="731" t="s">
        <v>483</v>
      </c>
      <c r="C20" s="670" t="s">
        <v>474</v>
      </c>
      <c r="D20" s="671">
        <v>2</v>
      </c>
      <c r="E20" s="671">
        <v>344</v>
      </c>
      <c r="F20" s="672">
        <v>262</v>
      </c>
      <c r="G20" s="672">
        <v>262</v>
      </c>
      <c r="H20" s="672">
        <v>262</v>
      </c>
      <c r="I20" s="673">
        <f t="shared" si="1"/>
        <v>1132</v>
      </c>
    </row>
    <row r="21" spans="1:9" s="742" customFormat="1" ht="69" customHeight="1" thickBot="1">
      <c r="A21" s="652" t="s">
        <v>26</v>
      </c>
      <c r="B21" s="739" t="s">
        <v>100</v>
      </c>
      <c r="C21" s="264" t="s">
        <v>395</v>
      </c>
      <c r="D21" s="264">
        <f aca="true" t="shared" si="2" ref="D21:I21">SUM(D22:D27)</f>
        <v>17977</v>
      </c>
      <c r="E21" s="264">
        <f t="shared" si="2"/>
        <v>15504</v>
      </c>
      <c r="F21" s="264">
        <f t="shared" si="2"/>
        <v>0</v>
      </c>
      <c r="G21" s="264">
        <f t="shared" si="2"/>
        <v>0</v>
      </c>
      <c r="H21" s="264">
        <f t="shared" si="2"/>
        <v>0</v>
      </c>
      <c r="I21" s="264">
        <f t="shared" si="2"/>
        <v>33481</v>
      </c>
    </row>
    <row r="22" spans="1:9" s="742" customFormat="1" ht="69" customHeight="1">
      <c r="A22" s="660" t="s">
        <v>84</v>
      </c>
      <c r="B22" s="729" t="s">
        <v>484</v>
      </c>
      <c r="C22" s="661" t="s">
        <v>474</v>
      </c>
      <c r="D22" s="662">
        <v>8255</v>
      </c>
      <c r="E22" s="662">
        <v>10793</v>
      </c>
      <c r="F22" s="662" t="s">
        <v>395</v>
      </c>
      <c r="G22" s="662" t="s">
        <v>395</v>
      </c>
      <c r="H22" s="662" t="s">
        <v>395</v>
      </c>
      <c r="I22" s="663">
        <f t="shared" si="1"/>
        <v>19048</v>
      </c>
    </row>
    <row r="23" spans="1:9" s="742" customFormat="1" ht="69" customHeight="1">
      <c r="A23" s="660" t="s">
        <v>85</v>
      </c>
      <c r="B23" s="732" t="s">
        <v>485</v>
      </c>
      <c r="C23" s="665" t="s">
        <v>474</v>
      </c>
      <c r="D23" s="666" t="s">
        <v>395</v>
      </c>
      <c r="E23" s="666">
        <v>381</v>
      </c>
      <c r="F23" s="666" t="s">
        <v>395</v>
      </c>
      <c r="G23" s="666" t="s">
        <v>395</v>
      </c>
      <c r="H23" s="666" t="s">
        <v>395</v>
      </c>
      <c r="I23" s="663">
        <f t="shared" si="1"/>
        <v>381</v>
      </c>
    </row>
    <row r="24" spans="1:9" s="742" customFormat="1" ht="69" customHeight="1">
      <c r="A24" s="660" t="s">
        <v>288</v>
      </c>
      <c r="B24" s="732" t="s">
        <v>486</v>
      </c>
      <c r="C24" s="665" t="s">
        <v>474</v>
      </c>
      <c r="D24" s="666" t="s">
        <v>395</v>
      </c>
      <c r="E24" s="666">
        <v>508</v>
      </c>
      <c r="F24" s="666" t="s">
        <v>395</v>
      </c>
      <c r="G24" s="666" t="s">
        <v>395</v>
      </c>
      <c r="H24" s="666" t="s">
        <v>395</v>
      </c>
      <c r="I24" s="663">
        <f t="shared" si="1"/>
        <v>508</v>
      </c>
    </row>
    <row r="25" spans="1:9" s="742" customFormat="1" ht="69" customHeight="1">
      <c r="A25" s="660" t="s">
        <v>289</v>
      </c>
      <c r="B25" s="732" t="s">
        <v>487</v>
      </c>
      <c r="C25" s="665" t="s">
        <v>474</v>
      </c>
      <c r="D25" s="666">
        <v>8858</v>
      </c>
      <c r="E25" s="666">
        <v>2953</v>
      </c>
      <c r="F25" s="666" t="s">
        <v>395</v>
      </c>
      <c r="G25" s="666" t="s">
        <v>395</v>
      </c>
      <c r="H25" s="666" t="s">
        <v>395</v>
      </c>
      <c r="I25" s="663">
        <f t="shared" si="1"/>
        <v>11811</v>
      </c>
    </row>
    <row r="26" spans="1:9" s="742" customFormat="1" ht="69" customHeight="1">
      <c r="A26" s="655" t="s">
        <v>290</v>
      </c>
      <c r="B26" s="733" t="s">
        <v>488</v>
      </c>
      <c r="C26" s="670" t="s">
        <v>474</v>
      </c>
      <c r="D26" s="671">
        <v>864</v>
      </c>
      <c r="E26" s="671">
        <v>216</v>
      </c>
      <c r="F26" s="671" t="s">
        <v>395</v>
      </c>
      <c r="G26" s="671" t="s">
        <v>395</v>
      </c>
      <c r="H26" s="671" t="s">
        <v>395</v>
      </c>
      <c r="I26" s="663">
        <f t="shared" si="1"/>
        <v>1080</v>
      </c>
    </row>
    <row r="27" spans="1:9" s="742" customFormat="1" ht="69" customHeight="1" thickBot="1">
      <c r="A27" s="675" t="s">
        <v>489</v>
      </c>
      <c r="B27" s="733" t="s">
        <v>490</v>
      </c>
      <c r="C27" s="670" t="s">
        <v>474</v>
      </c>
      <c r="D27" s="671" t="s">
        <v>395</v>
      </c>
      <c r="E27" s="671">
        <v>653</v>
      </c>
      <c r="F27" s="671" t="s">
        <v>395</v>
      </c>
      <c r="G27" s="671" t="s">
        <v>395</v>
      </c>
      <c r="H27" s="671" t="s">
        <v>395</v>
      </c>
      <c r="I27" s="676">
        <f t="shared" si="1"/>
        <v>653</v>
      </c>
    </row>
    <row r="28" spans="1:9" s="742" customFormat="1" ht="69" customHeight="1" thickBot="1">
      <c r="A28" s="652" t="s">
        <v>20</v>
      </c>
      <c r="B28" s="677" t="s">
        <v>105</v>
      </c>
      <c r="C28" s="677"/>
      <c r="D28" s="677">
        <f aca="true" t="shared" si="3" ref="D28:I28">SUM(D30:D56)</f>
        <v>47031</v>
      </c>
      <c r="E28" s="677">
        <f t="shared" si="3"/>
        <v>15881</v>
      </c>
      <c r="F28" s="677">
        <f t="shared" si="3"/>
        <v>10950</v>
      </c>
      <c r="G28" s="677">
        <f t="shared" si="3"/>
        <v>10950</v>
      </c>
      <c r="H28" s="677">
        <f t="shared" si="3"/>
        <v>10950</v>
      </c>
      <c r="I28" s="678">
        <f t="shared" si="3"/>
        <v>95762</v>
      </c>
    </row>
    <row r="29" spans="1:9" s="742" customFormat="1" ht="69" customHeight="1">
      <c r="A29" s="660" t="s">
        <v>291</v>
      </c>
      <c r="B29" s="734" t="s">
        <v>491</v>
      </c>
      <c r="C29" s="679" t="s">
        <v>474</v>
      </c>
      <c r="D29" s="679" t="s">
        <v>395</v>
      </c>
      <c r="E29" s="679">
        <v>425</v>
      </c>
      <c r="F29" s="680"/>
      <c r="G29" s="680"/>
      <c r="H29" s="680"/>
      <c r="I29" s="663">
        <f aca="true" t="shared" si="4" ref="I29:I55">SUM(D29:H29)</f>
        <v>425</v>
      </c>
    </row>
    <row r="30" spans="1:9" s="742" customFormat="1" ht="69" customHeight="1">
      <c r="A30" s="664" t="s">
        <v>292</v>
      </c>
      <c r="B30" s="732" t="s">
        <v>169</v>
      </c>
      <c r="C30" s="665" t="s">
        <v>114</v>
      </c>
      <c r="D30" s="666">
        <v>2604</v>
      </c>
      <c r="E30" s="666">
        <v>868</v>
      </c>
      <c r="F30" s="666">
        <v>868</v>
      </c>
      <c r="G30" s="666">
        <v>868</v>
      </c>
      <c r="H30" s="666">
        <v>868</v>
      </c>
      <c r="I30" s="667">
        <f t="shared" si="4"/>
        <v>6076</v>
      </c>
    </row>
    <row r="31" spans="1:9" s="742" customFormat="1" ht="69" customHeight="1">
      <c r="A31" s="664" t="s">
        <v>175</v>
      </c>
      <c r="B31" s="732" t="s">
        <v>279</v>
      </c>
      <c r="C31" s="665" t="s">
        <v>278</v>
      </c>
      <c r="D31" s="666">
        <v>4000</v>
      </c>
      <c r="E31" s="666">
        <v>1800</v>
      </c>
      <c r="F31" s="666"/>
      <c r="G31" s="666"/>
      <c r="H31" s="666"/>
      <c r="I31" s="667">
        <f t="shared" si="4"/>
        <v>5800</v>
      </c>
    </row>
    <row r="32" spans="1:9" s="742" customFormat="1" ht="69" customHeight="1">
      <c r="A32" s="664" t="s">
        <v>293</v>
      </c>
      <c r="B32" s="732" t="s">
        <v>170</v>
      </c>
      <c r="C32" s="665" t="s">
        <v>125</v>
      </c>
      <c r="D32" s="666">
        <v>600</v>
      </c>
      <c r="E32" s="666">
        <v>390</v>
      </c>
      <c r="F32" s="666">
        <v>390</v>
      </c>
      <c r="G32" s="666">
        <v>390</v>
      </c>
      <c r="H32" s="666">
        <v>390</v>
      </c>
      <c r="I32" s="667">
        <f t="shared" si="4"/>
        <v>2160</v>
      </c>
    </row>
    <row r="33" spans="1:9" s="742" customFormat="1" ht="69" customHeight="1">
      <c r="A33" s="664" t="s">
        <v>294</v>
      </c>
      <c r="B33" s="732" t="s">
        <v>280</v>
      </c>
      <c r="C33" s="665" t="s">
        <v>278</v>
      </c>
      <c r="D33" s="666">
        <v>2240</v>
      </c>
      <c r="E33" s="666">
        <v>1200</v>
      </c>
      <c r="F33" s="666"/>
      <c r="G33" s="666"/>
      <c r="H33" s="666" t="s">
        <v>395</v>
      </c>
      <c r="I33" s="667">
        <f t="shared" si="4"/>
        <v>3440</v>
      </c>
    </row>
    <row r="34" spans="1:9" s="742" customFormat="1" ht="69" customHeight="1">
      <c r="A34" s="664" t="s">
        <v>295</v>
      </c>
      <c r="B34" s="732" t="s">
        <v>281</v>
      </c>
      <c r="C34" s="665" t="s">
        <v>125</v>
      </c>
      <c r="D34" s="666">
        <v>1980</v>
      </c>
      <c r="E34" s="666">
        <v>660</v>
      </c>
      <c r="F34" s="666" t="s">
        <v>395</v>
      </c>
      <c r="G34" s="666" t="s">
        <v>395</v>
      </c>
      <c r="H34" s="666" t="s">
        <v>395</v>
      </c>
      <c r="I34" s="667">
        <f t="shared" si="4"/>
        <v>2640</v>
      </c>
    </row>
    <row r="35" spans="1:9" s="742" customFormat="1" ht="69" customHeight="1">
      <c r="A35" s="664" t="s">
        <v>400</v>
      </c>
      <c r="B35" s="732" t="s">
        <v>282</v>
      </c>
      <c r="C35" s="665" t="s">
        <v>278</v>
      </c>
      <c r="D35" s="666">
        <v>4479</v>
      </c>
      <c r="E35" s="666">
        <v>1905</v>
      </c>
      <c r="F35" s="666">
        <v>1905</v>
      </c>
      <c r="G35" s="666">
        <v>1905</v>
      </c>
      <c r="H35" s="666">
        <v>1905</v>
      </c>
      <c r="I35" s="667">
        <f t="shared" si="4"/>
        <v>12099</v>
      </c>
    </row>
    <row r="36" spans="1:9" s="742" customFormat="1" ht="69" customHeight="1">
      <c r="A36" s="664" t="s">
        <v>296</v>
      </c>
      <c r="B36" s="732" t="s">
        <v>283</v>
      </c>
      <c r="C36" s="665" t="s">
        <v>474</v>
      </c>
      <c r="D36" s="666" t="s">
        <v>395</v>
      </c>
      <c r="E36" s="666">
        <v>381</v>
      </c>
      <c r="F36" s="666" t="s">
        <v>395</v>
      </c>
      <c r="G36" s="666" t="s">
        <v>395</v>
      </c>
      <c r="H36" s="666" t="s">
        <v>395</v>
      </c>
      <c r="I36" s="667">
        <f t="shared" si="4"/>
        <v>381</v>
      </c>
    </row>
    <row r="37" spans="1:9" s="742" customFormat="1" ht="69" customHeight="1">
      <c r="A37" s="669" t="s">
        <v>297</v>
      </c>
      <c r="B37" s="733" t="s">
        <v>492</v>
      </c>
      <c r="C37" s="670" t="s">
        <v>474</v>
      </c>
      <c r="D37" s="671">
        <v>127</v>
      </c>
      <c r="E37" s="671">
        <v>762</v>
      </c>
      <c r="F37" s="671">
        <v>762</v>
      </c>
      <c r="G37" s="671">
        <v>762</v>
      </c>
      <c r="H37" s="671">
        <v>762</v>
      </c>
      <c r="I37" s="673">
        <f t="shared" si="4"/>
        <v>3175</v>
      </c>
    </row>
    <row r="38" spans="1:9" s="742" customFormat="1" ht="69" customHeight="1">
      <c r="A38" s="664" t="s">
        <v>298</v>
      </c>
      <c r="B38" s="732" t="s">
        <v>320</v>
      </c>
      <c r="C38" s="665" t="s">
        <v>321</v>
      </c>
      <c r="D38" s="666">
        <v>23113</v>
      </c>
      <c r="E38" s="666">
        <v>4479</v>
      </c>
      <c r="F38" s="666">
        <v>3799</v>
      </c>
      <c r="G38" s="666">
        <v>3799</v>
      </c>
      <c r="H38" s="666">
        <v>3799</v>
      </c>
      <c r="I38" s="667">
        <f t="shared" si="4"/>
        <v>38989</v>
      </c>
    </row>
    <row r="39" spans="1:9" s="742" customFormat="1" ht="69" customHeight="1">
      <c r="A39" s="664" t="s">
        <v>299</v>
      </c>
      <c r="B39" s="732" t="s">
        <v>324</v>
      </c>
      <c r="C39" s="665" t="s">
        <v>278</v>
      </c>
      <c r="D39" s="666">
        <v>470</v>
      </c>
      <c r="E39" s="666">
        <v>162</v>
      </c>
      <c r="F39" s="666">
        <v>162</v>
      </c>
      <c r="G39" s="666">
        <v>162</v>
      </c>
      <c r="H39" s="666">
        <v>162</v>
      </c>
      <c r="I39" s="667">
        <f t="shared" si="4"/>
        <v>1118</v>
      </c>
    </row>
    <row r="40" spans="1:9" s="742" customFormat="1" ht="69" customHeight="1">
      <c r="A40" s="664" t="s">
        <v>304</v>
      </c>
      <c r="B40" s="732" t="s">
        <v>326</v>
      </c>
      <c r="C40" s="665" t="s">
        <v>125</v>
      </c>
      <c r="D40" s="666">
        <v>804</v>
      </c>
      <c r="E40" s="666">
        <v>135</v>
      </c>
      <c r="F40" s="666">
        <v>135</v>
      </c>
      <c r="G40" s="666">
        <v>135</v>
      </c>
      <c r="H40" s="666">
        <v>135</v>
      </c>
      <c r="I40" s="667">
        <f t="shared" si="4"/>
        <v>1344</v>
      </c>
    </row>
    <row r="41" spans="1:9" s="742" customFormat="1" ht="69" customHeight="1">
      <c r="A41" s="664" t="s">
        <v>319</v>
      </c>
      <c r="B41" s="732" t="s">
        <v>328</v>
      </c>
      <c r="C41" s="665" t="s">
        <v>125</v>
      </c>
      <c r="D41" s="666">
        <v>382</v>
      </c>
      <c r="E41" s="666">
        <v>91</v>
      </c>
      <c r="F41" s="666">
        <v>91</v>
      </c>
      <c r="G41" s="666">
        <v>91</v>
      </c>
      <c r="H41" s="666">
        <v>91</v>
      </c>
      <c r="I41" s="667">
        <f t="shared" si="4"/>
        <v>746</v>
      </c>
    </row>
    <row r="42" spans="1:9" s="742" customFormat="1" ht="69" customHeight="1">
      <c r="A42" s="664" t="s">
        <v>322</v>
      </c>
      <c r="B42" s="732" t="s">
        <v>330</v>
      </c>
      <c r="C42" s="665" t="s">
        <v>278</v>
      </c>
      <c r="D42" s="666">
        <v>193</v>
      </c>
      <c r="E42" s="666">
        <v>76</v>
      </c>
      <c r="F42" s="666">
        <v>76</v>
      </c>
      <c r="G42" s="666">
        <v>76</v>
      </c>
      <c r="H42" s="666">
        <v>76</v>
      </c>
      <c r="I42" s="667">
        <f t="shared" si="4"/>
        <v>497</v>
      </c>
    </row>
    <row r="43" spans="1:9" s="742" customFormat="1" ht="69" customHeight="1">
      <c r="A43" s="664" t="s">
        <v>323</v>
      </c>
      <c r="B43" s="732" t="s">
        <v>332</v>
      </c>
      <c r="C43" s="665" t="s">
        <v>125</v>
      </c>
      <c r="D43" s="666">
        <v>864</v>
      </c>
      <c r="E43" s="666">
        <v>216</v>
      </c>
      <c r="F43" s="666">
        <v>216</v>
      </c>
      <c r="G43" s="666">
        <v>216</v>
      </c>
      <c r="H43" s="666">
        <v>216</v>
      </c>
      <c r="I43" s="667">
        <f t="shared" si="4"/>
        <v>1728</v>
      </c>
    </row>
    <row r="44" spans="1:9" s="742" customFormat="1" ht="69" customHeight="1">
      <c r="A44" s="664" t="s">
        <v>325</v>
      </c>
      <c r="B44" s="732" t="s">
        <v>334</v>
      </c>
      <c r="C44" s="665" t="s">
        <v>125</v>
      </c>
      <c r="D44" s="666">
        <v>125</v>
      </c>
      <c r="E44" s="666">
        <v>32</v>
      </c>
      <c r="F44" s="666">
        <v>32</v>
      </c>
      <c r="G44" s="666">
        <v>32</v>
      </c>
      <c r="H44" s="666">
        <v>32</v>
      </c>
      <c r="I44" s="667">
        <f t="shared" si="4"/>
        <v>253</v>
      </c>
    </row>
    <row r="45" spans="1:9" s="742" customFormat="1" ht="69" customHeight="1">
      <c r="A45" s="664" t="s">
        <v>327</v>
      </c>
      <c r="B45" s="732" t="s">
        <v>338</v>
      </c>
      <c r="C45" s="665" t="s">
        <v>125</v>
      </c>
      <c r="D45" s="666">
        <v>144</v>
      </c>
      <c r="E45" s="666">
        <v>36</v>
      </c>
      <c r="F45" s="666">
        <v>36</v>
      </c>
      <c r="G45" s="666">
        <v>36</v>
      </c>
      <c r="H45" s="666">
        <v>36</v>
      </c>
      <c r="I45" s="667">
        <f t="shared" si="4"/>
        <v>288</v>
      </c>
    </row>
    <row r="46" spans="1:9" s="742" customFormat="1" ht="69" customHeight="1">
      <c r="A46" s="664" t="s">
        <v>329</v>
      </c>
      <c r="B46" s="732" t="s">
        <v>493</v>
      </c>
      <c r="C46" s="665" t="s">
        <v>125</v>
      </c>
      <c r="D46" s="666">
        <v>223</v>
      </c>
      <c r="E46" s="666">
        <v>51</v>
      </c>
      <c r="F46" s="666">
        <v>51</v>
      </c>
      <c r="G46" s="666">
        <v>51</v>
      </c>
      <c r="H46" s="666">
        <v>51</v>
      </c>
      <c r="I46" s="667">
        <f t="shared" si="4"/>
        <v>427</v>
      </c>
    </row>
    <row r="47" spans="1:9" s="742" customFormat="1" ht="69" customHeight="1">
      <c r="A47" s="664" t="s">
        <v>331</v>
      </c>
      <c r="B47" s="732" t="s">
        <v>401</v>
      </c>
      <c r="C47" s="665" t="s">
        <v>125</v>
      </c>
      <c r="D47" s="666">
        <v>1167</v>
      </c>
      <c r="E47" s="666">
        <v>692</v>
      </c>
      <c r="F47" s="666">
        <v>692</v>
      </c>
      <c r="G47" s="666">
        <v>692</v>
      </c>
      <c r="H47" s="666">
        <v>692</v>
      </c>
      <c r="I47" s="667">
        <f t="shared" si="4"/>
        <v>3935</v>
      </c>
    </row>
    <row r="48" spans="1:9" s="742" customFormat="1" ht="69" customHeight="1">
      <c r="A48" s="664" t="s">
        <v>333</v>
      </c>
      <c r="B48" s="732" t="s">
        <v>402</v>
      </c>
      <c r="C48" s="665" t="s">
        <v>126</v>
      </c>
      <c r="D48" s="666">
        <v>916</v>
      </c>
      <c r="E48" s="666">
        <v>274</v>
      </c>
      <c r="F48" s="666">
        <v>274</v>
      </c>
      <c r="G48" s="666">
        <v>274</v>
      </c>
      <c r="H48" s="666">
        <v>274</v>
      </c>
      <c r="I48" s="667">
        <f t="shared" si="4"/>
        <v>2012</v>
      </c>
    </row>
    <row r="49" spans="1:9" s="742" customFormat="1" ht="69" customHeight="1">
      <c r="A49" s="664" t="s">
        <v>335</v>
      </c>
      <c r="B49" s="732" t="s">
        <v>494</v>
      </c>
      <c r="C49" s="665" t="s">
        <v>126</v>
      </c>
      <c r="D49" s="666">
        <v>1740</v>
      </c>
      <c r="E49" s="666">
        <v>927</v>
      </c>
      <c r="F49" s="666">
        <v>927</v>
      </c>
      <c r="G49" s="666">
        <v>927</v>
      </c>
      <c r="H49" s="666">
        <v>927</v>
      </c>
      <c r="I49" s="667">
        <f t="shared" si="4"/>
        <v>5448</v>
      </c>
    </row>
    <row r="50" spans="1:9" s="742" customFormat="1" ht="69" customHeight="1">
      <c r="A50" s="664" t="s">
        <v>336</v>
      </c>
      <c r="B50" s="732" t="s">
        <v>403</v>
      </c>
      <c r="C50" s="665" t="s">
        <v>278</v>
      </c>
      <c r="D50" s="666">
        <v>292</v>
      </c>
      <c r="E50" s="666">
        <v>146</v>
      </c>
      <c r="F50" s="666">
        <v>146</v>
      </c>
      <c r="G50" s="666">
        <v>146</v>
      </c>
      <c r="H50" s="666">
        <v>146</v>
      </c>
      <c r="I50" s="667">
        <f t="shared" si="4"/>
        <v>876</v>
      </c>
    </row>
    <row r="51" spans="1:9" s="742" customFormat="1" ht="69" customHeight="1">
      <c r="A51" s="664" t="s">
        <v>337</v>
      </c>
      <c r="B51" s="732" t="s">
        <v>404</v>
      </c>
      <c r="C51" s="665" t="s">
        <v>125</v>
      </c>
      <c r="D51" s="666">
        <v>456</v>
      </c>
      <c r="E51" s="666">
        <v>228</v>
      </c>
      <c r="F51" s="666">
        <v>228</v>
      </c>
      <c r="G51" s="666">
        <v>228</v>
      </c>
      <c r="H51" s="666">
        <v>228</v>
      </c>
      <c r="I51" s="667">
        <f t="shared" si="4"/>
        <v>1368</v>
      </c>
    </row>
    <row r="52" spans="1:9" s="742" customFormat="1" ht="69" customHeight="1">
      <c r="A52" s="664" t="s">
        <v>495</v>
      </c>
      <c r="B52" s="732" t="s">
        <v>496</v>
      </c>
      <c r="C52" s="665" t="s">
        <v>474</v>
      </c>
      <c r="D52" s="666" t="s">
        <v>395</v>
      </c>
      <c r="E52" s="666">
        <v>100</v>
      </c>
      <c r="F52" s="666"/>
      <c r="G52" s="666"/>
      <c r="H52" s="666"/>
      <c r="I52" s="667">
        <f t="shared" si="4"/>
        <v>100</v>
      </c>
    </row>
    <row r="53" spans="1:9" s="742" customFormat="1" ht="69" customHeight="1">
      <c r="A53" s="664" t="s">
        <v>497</v>
      </c>
      <c r="B53" s="732" t="s">
        <v>498</v>
      </c>
      <c r="C53" s="665" t="s">
        <v>474</v>
      </c>
      <c r="D53" s="666" t="s">
        <v>395</v>
      </c>
      <c r="E53" s="666">
        <v>72</v>
      </c>
      <c r="F53" s="666"/>
      <c r="G53" s="666"/>
      <c r="H53" s="666"/>
      <c r="I53" s="667">
        <f t="shared" si="4"/>
        <v>72</v>
      </c>
    </row>
    <row r="54" spans="1:9" s="742" customFormat="1" ht="69" customHeight="1">
      <c r="A54" s="664" t="s">
        <v>499</v>
      </c>
      <c r="B54" s="732" t="s">
        <v>500</v>
      </c>
      <c r="C54" s="665" t="s">
        <v>474</v>
      </c>
      <c r="D54" s="666" t="s">
        <v>395</v>
      </c>
      <c r="E54" s="666">
        <v>48</v>
      </c>
      <c r="F54" s="666">
        <v>48</v>
      </c>
      <c r="G54" s="666">
        <v>48</v>
      </c>
      <c r="H54" s="666">
        <v>48</v>
      </c>
      <c r="I54" s="667">
        <f t="shared" si="4"/>
        <v>192</v>
      </c>
    </row>
    <row r="55" spans="1:9" s="742" customFormat="1" ht="69" customHeight="1">
      <c r="A55" s="664" t="s">
        <v>501</v>
      </c>
      <c r="B55" s="732" t="s">
        <v>502</v>
      </c>
      <c r="C55" s="665" t="s">
        <v>474</v>
      </c>
      <c r="D55" s="666" t="s">
        <v>395</v>
      </c>
      <c r="E55" s="666">
        <v>38</v>
      </c>
      <c r="F55" s="666"/>
      <c r="G55" s="666"/>
      <c r="H55" s="666"/>
      <c r="I55" s="667">
        <f t="shared" si="4"/>
        <v>38</v>
      </c>
    </row>
    <row r="56" spans="1:9" s="742" customFormat="1" ht="69" customHeight="1" thickBot="1">
      <c r="A56" s="669" t="s">
        <v>503</v>
      </c>
      <c r="B56" s="733" t="s">
        <v>504</v>
      </c>
      <c r="C56" s="670" t="s">
        <v>474</v>
      </c>
      <c r="D56" s="671">
        <v>112</v>
      </c>
      <c r="E56" s="671">
        <v>112</v>
      </c>
      <c r="F56" s="671">
        <v>112</v>
      </c>
      <c r="G56" s="671">
        <v>112</v>
      </c>
      <c r="H56" s="671">
        <v>112</v>
      </c>
      <c r="I56" s="673">
        <f>SUM(D56:H56)</f>
        <v>560</v>
      </c>
    </row>
    <row r="57" spans="1:9" s="740" customFormat="1" ht="69" customHeight="1" thickBot="1">
      <c r="A57" s="920" t="s">
        <v>48</v>
      </c>
      <c r="B57" s="921"/>
      <c r="C57" s="735"/>
      <c r="D57" s="264">
        <f aca="true" t="shared" si="5" ref="D57:I57">D7+D21+D28</f>
        <v>163033</v>
      </c>
      <c r="E57" s="264">
        <f t="shared" si="5"/>
        <v>40797</v>
      </c>
      <c r="F57" s="264">
        <f t="shared" si="5"/>
        <v>17524</v>
      </c>
      <c r="G57" s="264">
        <f t="shared" si="5"/>
        <v>17524</v>
      </c>
      <c r="H57" s="264">
        <f t="shared" si="5"/>
        <v>17524</v>
      </c>
      <c r="I57" s="265">
        <f t="shared" si="5"/>
        <v>256402</v>
      </c>
    </row>
  </sheetData>
  <sheetProtection/>
  <mergeCells count="8">
    <mergeCell ref="A57:B57"/>
    <mergeCell ref="A1:I1"/>
    <mergeCell ref="A3:A4"/>
    <mergeCell ref="B3:B4"/>
    <mergeCell ref="C3:C4"/>
    <mergeCell ref="D3:D4"/>
    <mergeCell ref="E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>
    <oddHeader>&amp;C6. sz. melléklet
........./2016.(.......) Egyek Önk.
</oddHeader>
  </headerFooter>
  <rowBreaks count="5" manualBreakCount="5">
    <brk id="11" max="9" man="1"/>
    <brk id="20" max="255" man="1"/>
    <brk id="27" max="255" man="1"/>
    <brk id="40" max="255" man="1"/>
    <brk id="48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28">
      <selection activeCell="F8" sqref="F8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6.625" style="0" customWidth="1"/>
    <col min="4" max="4" width="16.375" style="521" customWidth="1"/>
    <col min="5" max="5" width="13.375" style="522" customWidth="1"/>
    <col min="6" max="7" width="13.375" style="0" customWidth="1"/>
    <col min="8" max="8" width="13.75390625" style="0" bestFit="1" customWidth="1"/>
  </cols>
  <sheetData>
    <row r="1" spans="2:7" ht="15.75">
      <c r="B1" s="900" t="s">
        <v>449</v>
      </c>
      <c r="C1" s="932"/>
      <c r="D1" s="932"/>
      <c r="E1" s="932"/>
      <c r="F1" s="932"/>
      <c r="G1" s="932"/>
    </row>
    <row r="2" spans="2:5" ht="16.5" thickBot="1">
      <c r="B2" s="57" t="s">
        <v>81</v>
      </c>
      <c r="C2" s="57"/>
      <c r="D2" s="507"/>
      <c r="E2" s="508"/>
    </row>
    <row r="3" spans="2:7" ht="39" thickBot="1">
      <c r="B3" s="64" t="s">
        <v>82</v>
      </c>
      <c r="C3" s="65" t="s">
        <v>83</v>
      </c>
      <c r="D3" s="243" t="s">
        <v>450</v>
      </c>
      <c r="E3" s="113" t="s">
        <v>451</v>
      </c>
      <c r="F3" s="66" t="s">
        <v>156</v>
      </c>
      <c r="G3" s="125"/>
    </row>
    <row r="4" spans="2:6" ht="13.5" thickBot="1">
      <c r="B4" s="64">
        <v>1</v>
      </c>
      <c r="C4" s="65">
        <v>2</v>
      </c>
      <c r="D4" s="243">
        <v>3</v>
      </c>
      <c r="E4" s="113">
        <v>4</v>
      </c>
      <c r="F4" s="66">
        <v>5</v>
      </c>
    </row>
    <row r="5" spans="2:6" ht="26.25" thickBot="1">
      <c r="B5" s="67" t="s">
        <v>18</v>
      </c>
      <c r="C5" s="275" t="s">
        <v>189</v>
      </c>
      <c r="D5" s="114">
        <f>D6+D13</f>
        <v>781055</v>
      </c>
      <c r="E5" s="114">
        <f>E6+E13</f>
        <v>849766</v>
      </c>
      <c r="F5" s="114">
        <f>F6+F12+F13</f>
        <v>303714</v>
      </c>
    </row>
    <row r="6" spans="2:6" s="121" customFormat="1" ht="13.5" thickBot="1">
      <c r="B6" s="67" t="s">
        <v>22</v>
      </c>
      <c r="C6" s="482" t="s">
        <v>194</v>
      </c>
      <c r="D6" s="581">
        <f>D7+D8+D9+D10+D11</f>
        <v>276313</v>
      </c>
      <c r="E6" s="581">
        <f>E7+E8+E9+E10+E11</f>
        <v>268739</v>
      </c>
      <c r="F6" s="585">
        <f>F7+F8+F9+F10+F11</f>
        <v>299987</v>
      </c>
    </row>
    <row r="7" spans="2:6" ht="13.5" thickBot="1">
      <c r="B7" s="67" t="s">
        <v>26</v>
      </c>
      <c r="C7" s="69" t="s">
        <v>339</v>
      </c>
      <c r="D7" s="118">
        <v>153908</v>
      </c>
      <c r="E7" s="582">
        <v>139452</v>
      </c>
      <c r="F7" s="586">
        <v>138972</v>
      </c>
    </row>
    <row r="8" spans="2:6" ht="26.25" thickBot="1">
      <c r="B8" s="67" t="s">
        <v>20</v>
      </c>
      <c r="C8" s="68" t="s">
        <v>340</v>
      </c>
      <c r="D8" s="116">
        <v>86746</v>
      </c>
      <c r="E8" s="583">
        <v>83118</v>
      </c>
      <c r="F8" s="587">
        <v>73598</v>
      </c>
    </row>
    <row r="9" spans="2:6" ht="13.5" thickBot="1">
      <c r="B9" s="67" t="s">
        <v>23</v>
      </c>
      <c r="C9" s="68" t="s">
        <v>341</v>
      </c>
      <c r="D9" s="116">
        <v>6249</v>
      </c>
      <c r="E9" s="583">
        <v>6500</v>
      </c>
      <c r="F9" s="587">
        <v>6221</v>
      </c>
    </row>
    <row r="10" spans="2:6" ht="13.5" thickBot="1">
      <c r="B10" s="67" t="s">
        <v>27</v>
      </c>
      <c r="C10" s="68" t="s">
        <v>342</v>
      </c>
      <c r="D10" s="116">
        <v>9327</v>
      </c>
      <c r="E10" s="583">
        <v>39669</v>
      </c>
      <c r="F10" s="587">
        <v>81196</v>
      </c>
    </row>
    <row r="11" spans="2:6" ht="13.5" thickBot="1">
      <c r="B11" s="67" t="s">
        <v>21</v>
      </c>
      <c r="C11" s="68" t="s">
        <v>360</v>
      </c>
      <c r="D11" s="116">
        <v>20083</v>
      </c>
      <c r="E11" s="583"/>
      <c r="F11" s="587"/>
    </row>
    <row r="12" spans="2:6" ht="26.25" thickBot="1">
      <c r="B12" s="67" t="s">
        <v>29</v>
      </c>
      <c r="C12" s="743" t="s">
        <v>575</v>
      </c>
      <c r="D12" s="744"/>
      <c r="E12" s="745"/>
      <c r="F12" s="746">
        <v>945</v>
      </c>
    </row>
    <row r="13" spans="2:6" s="121" customFormat="1" ht="26.25" thickBot="1">
      <c r="B13" s="67" t="s">
        <v>24</v>
      </c>
      <c r="C13" s="483" t="s">
        <v>343</v>
      </c>
      <c r="D13" s="484">
        <v>504742</v>
      </c>
      <c r="E13" s="584">
        <v>581027</v>
      </c>
      <c r="F13" s="588">
        <v>2782</v>
      </c>
    </row>
    <row r="14" spans="2:6" s="121" customFormat="1" ht="13.5" thickBot="1">
      <c r="B14" s="67" t="s">
        <v>19</v>
      </c>
      <c r="C14" s="483" t="s">
        <v>417</v>
      </c>
      <c r="D14" s="484">
        <v>2083</v>
      </c>
      <c r="E14" s="584">
        <v>10133</v>
      </c>
      <c r="F14" s="588"/>
    </row>
    <row r="15" spans="2:6" s="121" customFormat="1" ht="13.5" thickBot="1">
      <c r="B15" s="67" t="s">
        <v>25</v>
      </c>
      <c r="C15" s="483" t="s">
        <v>576</v>
      </c>
      <c r="D15" s="484">
        <v>18000</v>
      </c>
      <c r="E15" s="584">
        <v>29536</v>
      </c>
      <c r="F15" s="588"/>
    </row>
    <row r="16" spans="2:6" ht="26.25" thickBot="1">
      <c r="B16" s="67" t="s">
        <v>49</v>
      </c>
      <c r="C16" s="605" t="s">
        <v>195</v>
      </c>
      <c r="D16" s="604">
        <f>D17+D19</f>
        <v>172446</v>
      </c>
      <c r="E16" s="606">
        <f>E17+E19</f>
        <v>221384</v>
      </c>
      <c r="F16" s="604">
        <f>F17+F19</f>
        <v>2059920</v>
      </c>
    </row>
    <row r="17" spans="2:6" ht="13.5" thickBot="1">
      <c r="B17" s="67" t="s">
        <v>33</v>
      </c>
      <c r="C17" s="603" t="s">
        <v>344</v>
      </c>
      <c r="D17" s="118">
        <v>52720</v>
      </c>
      <c r="E17" s="520">
        <v>21478</v>
      </c>
      <c r="F17" s="586"/>
    </row>
    <row r="18" spans="2:6" s="121" customFormat="1" ht="26.25" thickBot="1">
      <c r="B18" s="67" t="s">
        <v>101</v>
      </c>
      <c r="C18" s="599" t="s">
        <v>577</v>
      </c>
      <c r="D18" s="600">
        <v>51512</v>
      </c>
      <c r="E18" s="601"/>
      <c r="F18" s="602"/>
    </row>
    <row r="19" spans="2:6" ht="26.25" thickBot="1">
      <c r="B19" s="67" t="s">
        <v>104</v>
      </c>
      <c r="C19" s="70" t="s">
        <v>345</v>
      </c>
      <c r="D19" s="116">
        <v>119726</v>
      </c>
      <c r="E19" s="115">
        <v>199906</v>
      </c>
      <c r="F19" s="589">
        <v>2059920</v>
      </c>
    </row>
    <row r="20" spans="2:6" ht="13.5" thickBot="1">
      <c r="B20" s="67" t="s">
        <v>102</v>
      </c>
      <c r="C20" s="123" t="s">
        <v>208</v>
      </c>
      <c r="D20" s="124">
        <f>D21+D22+D26</f>
        <v>75851</v>
      </c>
      <c r="E20" s="124">
        <f>E21+E22+E26</f>
        <v>82422</v>
      </c>
      <c r="F20" s="124">
        <f>F21+F22+F26</f>
        <v>82421</v>
      </c>
    </row>
    <row r="21" spans="2:6" ht="13.5" thickBot="1">
      <c r="B21" s="67" t="s">
        <v>103</v>
      </c>
      <c r="C21" s="167" t="s">
        <v>181</v>
      </c>
      <c r="D21" s="140">
        <v>14203</v>
      </c>
      <c r="E21" s="590">
        <v>15514</v>
      </c>
      <c r="F21" s="591">
        <v>15514</v>
      </c>
    </row>
    <row r="22" spans="2:6" s="121" customFormat="1" ht="13.5" thickBot="1">
      <c r="B22" s="67" t="s">
        <v>106</v>
      </c>
      <c r="C22" s="609" t="s">
        <v>346</v>
      </c>
      <c r="D22" s="610">
        <f>D23+D24+D25</f>
        <v>58038</v>
      </c>
      <c r="E22" s="611">
        <f>E23+E24+E25</f>
        <v>62628</v>
      </c>
      <c r="F22" s="612">
        <f>F23+F24+F25</f>
        <v>62627</v>
      </c>
    </row>
    <row r="23" spans="2:6" ht="13.5" thickBot="1">
      <c r="B23" s="67" t="s">
        <v>107</v>
      </c>
      <c r="C23" s="139" t="s">
        <v>347</v>
      </c>
      <c r="D23" s="509">
        <v>48133</v>
      </c>
      <c r="E23" s="115">
        <v>52562</v>
      </c>
      <c r="F23" s="587">
        <v>52562</v>
      </c>
    </row>
    <row r="24" spans="2:6" ht="13.5" thickBot="1">
      <c r="B24" s="67" t="s">
        <v>108</v>
      </c>
      <c r="C24" s="139" t="s">
        <v>348</v>
      </c>
      <c r="D24" s="509">
        <v>7927</v>
      </c>
      <c r="E24" s="115">
        <v>8016</v>
      </c>
      <c r="F24" s="587">
        <v>8015</v>
      </c>
    </row>
    <row r="25" spans="2:6" ht="26.25" thickBot="1">
      <c r="B25" s="67" t="s">
        <v>32</v>
      </c>
      <c r="C25" s="139" t="s">
        <v>185</v>
      </c>
      <c r="D25" s="509">
        <v>1978</v>
      </c>
      <c r="E25" s="115">
        <v>2050</v>
      </c>
      <c r="F25" s="587">
        <v>2050</v>
      </c>
    </row>
    <row r="26" spans="2:6" ht="13.5" thickBot="1">
      <c r="B26" s="67" t="s">
        <v>109</v>
      </c>
      <c r="C26" s="139" t="s">
        <v>349</v>
      </c>
      <c r="D26" s="509">
        <v>3610</v>
      </c>
      <c r="E26" s="115">
        <v>4280</v>
      </c>
      <c r="F26" s="589">
        <v>4280</v>
      </c>
    </row>
    <row r="27" spans="2:6" ht="13.5" thickBot="1">
      <c r="B27" s="67" t="s">
        <v>110</v>
      </c>
      <c r="C27" s="70" t="s">
        <v>418</v>
      </c>
      <c r="D27" s="116">
        <v>64314</v>
      </c>
      <c r="E27" s="115">
        <v>70126</v>
      </c>
      <c r="F27" s="594">
        <v>70126</v>
      </c>
    </row>
    <row r="28" spans="2:6" ht="13.5" thickBot="1">
      <c r="B28" s="67" t="s">
        <v>111</v>
      </c>
      <c r="C28" s="595" t="s">
        <v>419</v>
      </c>
      <c r="D28" s="597">
        <v>3610</v>
      </c>
      <c r="E28" s="515">
        <v>4280</v>
      </c>
      <c r="F28" s="596">
        <v>4280</v>
      </c>
    </row>
    <row r="29" spans="2:6" ht="13.5" thickBot="1">
      <c r="B29" s="67" t="s">
        <v>129</v>
      </c>
      <c r="C29" s="123" t="s">
        <v>350</v>
      </c>
      <c r="D29" s="598">
        <v>30262</v>
      </c>
      <c r="E29" s="598">
        <v>46045</v>
      </c>
      <c r="F29" s="112">
        <v>449806</v>
      </c>
    </row>
    <row r="30" spans="2:6" s="104" customFormat="1" ht="13.5" thickBot="1">
      <c r="B30" s="67" t="s">
        <v>130</v>
      </c>
      <c r="C30" s="485" t="s">
        <v>209</v>
      </c>
      <c r="D30" s="486">
        <v>466</v>
      </c>
      <c r="E30" s="486">
        <v>39</v>
      </c>
      <c r="F30" s="592">
        <v>0</v>
      </c>
    </row>
    <row r="31" spans="2:6" s="104" customFormat="1" ht="13.5" thickBot="1">
      <c r="B31" s="67" t="s">
        <v>131</v>
      </c>
      <c r="C31" s="487" t="s">
        <v>206</v>
      </c>
      <c r="D31" s="476">
        <v>2641</v>
      </c>
      <c r="E31" s="476">
        <v>8741</v>
      </c>
      <c r="F31" s="593">
        <v>900</v>
      </c>
    </row>
    <row r="32" spans="2:6" s="104" customFormat="1" ht="13.5" thickBot="1">
      <c r="B32" s="67" t="s">
        <v>385</v>
      </c>
      <c r="C32" s="488" t="s">
        <v>197</v>
      </c>
      <c r="D32" s="489">
        <f>D33+D34</f>
        <v>205</v>
      </c>
      <c r="E32" s="489">
        <f>E33+E34</f>
        <v>761</v>
      </c>
      <c r="F32" s="632">
        <f>F33+F34</f>
        <v>514</v>
      </c>
    </row>
    <row r="33" spans="2:6" s="344" customFormat="1" ht="26.25" thickBot="1">
      <c r="B33" s="67" t="s">
        <v>386</v>
      </c>
      <c r="C33" s="478" t="s">
        <v>552</v>
      </c>
      <c r="D33" s="479">
        <v>106</v>
      </c>
      <c r="E33" s="479">
        <v>158</v>
      </c>
      <c r="F33" s="594">
        <v>514</v>
      </c>
    </row>
    <row r="34" spans="2:6" s="344" customFormat="1" ht="13.5" thickBot="1">
      <c r="B34" s="67" t="s">
        <v>387</v>
      </c>
      <c r="C34" s="480" t="s">
        <v>553</v>
      </c>
      <c r="D34" s="481">
        <v>99</v>
      </c>
      <c r="E34" s="481">
        <v>603</v>
      </c>
      <c r="F34" s="481"/>
    </row>
    <row r="35" spans="2:6" ht="13.5" thickBot="1">
      <c r="B35" s="937" t="s">
        <v>176</v>
      </c>
      <c r="C35" s="938"/>
      <c r="D35" s="490">
        <f>D5+D16+D20+D29+D30+D31+D32</f>
        <v>1062926</v>
      </c>
      <c r="E35" s="490">
        <f>E5+E16+E20+E29+E30+E31+E32</f>
        <v>1209158</v>
      </c>
      <c r="F35" s="490">
        <f>F5+F16+F20+F29+F30+F31+F32</f>
        <v>2897275</v>
      </c>
    </row>
    <row r="36" spans="2:6" ht="13.5" thickBot="1">
      <c r="B36" s="72" t="s">
        <v>388</v>
      </c>
      <c r="C36" s="72" t="s">
        <v>204</v>
      </c>
      <c r="D36" s="240">
        <f>SUM(D37:D39)</f>
        <v>135425</v>
      </c>
      <c r="E36" s="240">
        <f>SUM(E37:E39)</f>
        <v>204510</v>
      </c>
      <c r="F36" s="240">
        <f>F37+F38+F40</f>
        <v>256483</v>
      </c>
    </row>
    <row r="37" spans="2:6" ht="13.5" thickBot="1">
      <c r="B37" s="72" t="s">
        <v>389</v>
      </c>
      <c r="C37" s="241" t="s">
        <v>351</v>
      </c>
      <c r="D37" s="510">
        <v>20946</v>
      </c>
      <c r="E37" s="242">
        <v>115244</v>
      </c>
      <c r="F37" s="481">
        <v>123619</v>
      </c>
    </row>
    <row r="38" spans="2:8" ht="13.5" thickBot="1">
      <c r="B38" s="72" t="s">
        <v>390</v>
      </c>
      <c r="C38" s="241" t="s">
        <v>200</v>
      </c>
      <c r="D38" s="511">
        <v>106510</v>
      </c>
      <c r="E38" s="242">
        <v>81161</v>
      </c>
      <c r="F38" s="594">
        <v>132864</v>
      </c>
      <c r="H38" s="352"/>
    </row>
    <row r="39" spans="2:8" ht="13.5" thickBot="1">
      <c r="B39" s="72" t="s">
        <v>391</v>
      </c>
      <c r="C39" s="241" t="s">
        <v>422</v>
      </c>
      <c r="D39" s="511">
        <v>7969</v>
      </c>
      <c r="E39" s="242">
        <v>8105</v>
      </c>
      <c r="F39" s="594"/>
      <c r="H39" s="352"/>
    </row>
    <row r="40" spans="2:6" ht="13.5" thickBot="1">
      <c r="B40" s="72" t="s">
        <v>392</v>
      </c>
      <c r="C40" s="241" t="s">
        <v>393</v>
      </c>
      <c r="D40" s="511"/>
      <c r="E40" s="242"/>
      <c r="F40" s="594"/>
    </row>
    <row r="41" spans="2:5" ht="12.75">
      <c r="B41" s="127"/>
      <c r="C41" s="126"/>
      <c r="D41" s="512"/>
      <c r="E41" s="512"/>
    </row>
    <row r="42" spans="2:5" ht="12.75">
      <c r="B42" s="936" t="s">
        <v>86</v>
      </c>
      <c r="C42" s="936"/>
      <c r="D42" s="936"/>
      <c r="E42" s="936"/>
    </row>
    <row r="43" spans="2:5" ht="13.5" thickBot="1">
      <c r="B43" s="73"/>
      <c r="C43" s="73"/>
      <c r="D43" s="513"/>
      <c r="E43" s="514"/>
    </row>
    <row r="44" spans="2:6" ht="39" thickBot="1">
      <c r="B44" s="64" t="s">
        <v>87</v>
      </c>
      <c r="C44" s="65" t="s">
        <v>88</v>
      </c>
      <c r="D44" s="243" t="s">
        <v>450</v>
      </c>
      <c r="E44" s="113" t="s">
        <v>451</v>
      </c>
      <c r="F44" s="66" t="s">
        <v>156</v>
      </c>
    </row>
    <row r="45" spans="2:6" ht="13.5" thickBot="1">
      <c r="B45" s="64">
        <v>1</v>
      </c>
      <c r="C45" s="65">
        <v>2</v>
      </c>
      <c r="D45" s="243">
        <v>3</v>
      </c>
      <c r="E45" s="113">
        <v>4</v>
      </c>
      <c r="F45" s="66">
        <v>5</v>
      </c>
    </row>
    <row r="46" spans="2:6" ht="13.5" thickBot="1">
      <c r="B46" s="67" t="s">
        <v>18</v>
      </c>
      <c r="C46" s="74" t="s">
        <v>352</v>
      </c>
      <c r="D46" s="114">
        <f>D47+D48</f>
        <v>467409</v>
      </c>
      <c r="E46" s="114">
        <f>E47+E48</f>
        <v>541595</v>
      </c>
      <c r="F46" s="114">
        <f>F47+F48</f>
        <v>183758</v>
      </c>
    </row>
    <row r="47" spans="2:6" ht="13.5" thickBot="1">
      <c r="B47" s="67" t="s">
        <v>22</v>
      </c>
      <c r="C47" s="71" t="s">
        <v>306</v>
      </c>
      <c r="D47" s="117">
        <v>444671</v>
      </c>
      <c r="E47" s="117">
        <v>511733</v>
      </c>
      <c r="F47" s="498">
        <v>154628</v>
      </c>
    </row>
    <row r="48" spans="2:6" ht="13.5" thickBot="1">
      <c r="B48" s="67" t="s">
        <v>26</v>
      </c>
      <c r="C48" s="75" t="s">
        <v>307</v>
      </c>
      <c r="D48" s="515">
        <v>22738</v>
      </c>
      <c r="E48" s="515">
        <v>29862</v>
      </c>
      <c r="F48" s="499">
        <v>29130</v>
      </c>
    </row>
    <row r="49" spans="2:6" s="104" customFormat="1" ht="26.25" thickBot="1">
      <c r="B49" s="67" t="s">
        <v>20</v>
      </c>
      <c r="C49" s="491" t="s">
        <v>268</v>
      </c>
      <c r="D49" s="113">
        <v>73080</v>
      </c>
      <c r="E49" s="113">
        <v>84254</v>
      </c>
      <c r="F49" s="500">
        <v>34381</v>
      </c>
    </row>
    <row r="50" spans="2:6" s="104" customFormat="1" ht="13.5" thickBot="1">
      <c r="B50" s="67" t="s">
        <v>23</v>
      </c>
      <c r="C50" s="492" t="s">
        <v>235</v>
      </c>
      <c r="D50" s="516">
        <v>149120</v>
      </c>
      <c r="E50" s="516">
        <v>150269</v>
      </c>
      <c r="F50" s="500">
        <v>120469</v>
      </c>
    </row>
    <row r="51" spans="2:6" s="104" customFormat="1" ht="13.5" thickBot="1">
      <c r="B51" s="67" t="s">
        <v>27</v>
      </c>
      <c r="C51" s="492" t="s">
        <v>353</v>
      </c>
      <c r="D51" s="113">
        <v>112463</v>
      </c>
      <c r="E51" s="113">
        <v>63044</v>
      </c>
      <c r="F51" s="500">
        <v>23399</v>
      </c>
    </row>
    <row r="52" spans="2:6" s="104" customFormat="1" ht="13.5" thickBot="1">
      <c r="B52" s="67" t="s">
        <v>21</v>
      </c>
      <c r="C52" s="493" t="s">
        <v>359</v>
      </c>
      <c r="D52" s="517">
        <v>92046</v>
      </c>
      <c r="E52" s="517">
        <v>81243</v>
      </c>
      <c r="F52" s="494">
        <v>75888</v>
      </c>
    </row>
    <row r="53" spans="1:6" s="344" customFormat="1" ht="13.5" thickBot="1">
      <c r="A53" s="122"/>
      <c r="B53" s="67" t="s">
        <v>29</v>
      </c>
      <c r="C53" s="505" t="s">
        <v>241</v>
      </c>
      <c r="D53" s="518">
        <f>SUM(D54:D55)</f>
        <v>0</v>
      </c>
      <c r="E53" s="518">
        <f>SUM(E54:E55)</f>
        <v>0</v>
      </c>
      <c r="F53" s="506">
        <f>SUM(F54:F55)</f>
        <v>15000</v>
      </c>
    </row>
    <row r="54" spans="2:6" ht="13.5" thickBot="1">
      <c r="B54" s="67" t="s">
        <v>24</v>
      </c>
      <c r="C54" s="496" t="s">
        <v>356</v>
      </c>
      <c r="D54" s="519"/>
      <c r="E54" s="519"/>
      <c r="F54" s="501">
        <v>15000</v>
      </c>
    </row>
    <row r="55" spans="2:6" ht="13.5" thickBot="1">
      <c r="B55" s="67" t="s">
        <v>19</v>
      </c>
      <c r="C55" s="497" t="s">
        <v>357</v>
      </c>
      <c r="D55" s="141"/>
      <c r="E55" s="141"/>
      <c r="F55" s="502">
        <v>0</v>
      </c>
    </row>
    <row r="56" spans="2:6" s="104" customFormat="1" ht="13.5" thickBot="1">
      <c r="B56" s="67" t="s">
        <v>25</v>
      </c>
      <c r="C56" s="495" t="s">
        <v>354</v>
      </c>
      <c r="D56" s="477">
        <v>106171</v>
      </c>
      <c r="E56" s="477">
        <v>245211</v>
      </c>
      <c r="F56" s="503">
        <v>2553057</v>
      </c>
    </row>
    <row r="57" spans="2:6" s="104" customFormat="1" ht="13.5" thickBot="1">
      <c r="B57" s="67" t="s">
        <v>49</v>
      </c>
      <c r="C57" s="492" t="s">
        <v>355</v>
      </c>
      <c r="D57" s="113">
        <v>61532</v>
      </c>
      <c r="E57" s="113">
        <v>7611</v>
      </c>
      <c r="F57" s="500">
        <v>120192</v>
      </c>
    </row>
    <row r="58" spans="2:6" s="104" customFormat="1" ht="13.5" thickBot="1">
      <c r="B58" s="67" t="s">
        <v>33</v>
      </c>
      <c r="C58" s="492" t="s">
        <v>239</v>
      </c>
      <c r="D58" s="113">
        <v>400</v>
      </c>
      <c r="E58" s="113">
        <v>5422</v>
      </c>
      <c r="F58" s="500">
        <v>12935</v>
      </c>
    </row>
    <row r="59" spans="2:6" ht="13.5" thickBot="1">
      <c r="B59" s="67" t="s">
        <v>101</v>
      </c>
      <c r="C59" s="76" t="s">
        <v>248</v>
      </c>
      <c r="D59" s="112">
        <f>D60+D61</f>
        <v>54969</v>
      </c>
      <c r="E59" s="112">
        <f>E60+E61</f>
        <v>95477</v>
      </c>
      <c r="F59" s="112">
        <f>F60+F61</f>
        <v>14679</v>
      </c>
    </row>
    <row r="60" spans="2:6" ht="13.5" thickBot="1">
      <c r="B60" s="67" t="s">
        <v>104</v>
      </c>
      <c r="C60" s="69" t="s">
        <v>243</v>
      </c>
      <c r="D60" s="520"/>
      <c r="E60" s="520">
        <v>7969</v>
      </c>
      <c r="F60" s="295">
        <v>8105</v>
      </c>
    </row>
    <row r="61" spans="2:6" ht="13.5" thickBot="1">
      <c r="B61" s="67" t="s">
        <v>102</v>
      </c>
      <c r="C61" s="69" t="s">
        <v>244</v>
      </c>
      <c r="D61" s="115">
        <v>54969</v>
      </c>
      <c r="E61" s="115">
        <v>87508</v>
      </c>
      <c r="F61" s="501">
        <v>6574</v>
      </c>
    </row>
    <row r="62" spans="2:6" ht="13.5" thickBot="1">
      <c r="B62" s="67" t="s">
        <v>103</v>
      </c>
      <c r="C62" s="76" t="s">
        <v>358</v>
      </c>
      <c r="D62" s="504">
        <f>D46+D49+D50+D51+D52+D56+D57+D58+D59</f>
        <v>1117190</v>
      </c>
      <c r="E62" s="504">
        <f>E46+E49+E50+E51+E52+E56+E57+E58+E59</f>
        <v>1274126</v>
      </c>
      <c r="F62" s="504">
        <f>F46+F49+F50+F51+F52+F56+F57+F58+F59+F53</f>
        <v>3153758</v>
      </c>
    </row>
    <row r="63" spans="2:6" ht="14.25" customHeight="1" thickBot="1">
      <c r="B63" s="933" t="s">
        <v>579</v>
      </c>
      <c r="C63" s="934"/>
      <c r="D63" s="934"/>
      <c r="E63" s="935"/>
      <c r="F63" s="500">
        <f>F62</f>
        <v>3153758</v>
      </c>
    </row>
    <row r="64" spans="2:6" ht="15" customHeight="1" thickBot="1">
      <c r="B64" s="933" t="s">
        <v>580</v>
      </c>
      <c r="C64" s="934"/>
      <c r="D64" s="934"/>
      <c r="E64" s="935"/>
      <c r="F64" s="500">
        <f>F35+F36</f>
        <v>3153758</v>
      </c>
    </row>
  </sheetData>
  <sheetProtection/>
  <mergeCells count="5">
    <mergeCell ref="B1:G1"/>
    <mergeCell ref="B63:E63"/>
    <mergeCell ref="B64:E64"/>
    <mergeCell ref="B42:E42"/>
    <mergeCell ref="B35:C35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..../2016. (...) Egyek Önk.</oddHeader>
  </headerFooter>
  <rowBreaks count="1" manualBreakCount="1">
    <brk id="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3:Q33"/>
  <sheetViews>
    <sheetView view="pageBreakPreview" zoomScale="60" zoomScaleNormal="120" workbookViewId="0" topLeftCell="A10">
      <selection activeCell="C32" sqref="C32"/>
    </sheetView>
  </sheetViews>
  <sheetFormatPr defaultColWidth="9.00390625" defaultRowHeight="12.75"/>
  <cols>
    <col min="1" max="1" width="33.125" style="0" customWidth="1"/>
  </cols>
  <sheetData>
    <row r="3" spans="1:15" ht="18">
      <c r="A3" s="939" t="s">
        <v>452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</row>
    <row r="4" spans="1:15" ht="18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2.75">
      <c r="A7" s="51" t="s">
        <v>16</v>
      </c>
      <c r="B7" s="52" t="s">
        <v>64</v>
      </c>
      <c r="C7" s="52" t="s">
        <v>65</v>
      </c>
      <c r="D7" s="52" t="s">
        <v>66</v>
      </c>
      <c r="E7" s="52" t="s">
        <v>67</v>
      </c>
      <c r="F7" s="52" t="s">
        <v>68</v>
      </c>
      <c r="G7" s="52" t="s">
        <v>69</v>
      </c>
      <c r="H7" s="52" t="s">
        <v>70</v>
      </c>
      <c r="I7" s="52" t="s">
        <v>71</v>
      </c>
      <c r="J7" s="52" t="s">
        <v>72</v>
      </c>
      <c r="K7" s="52" t="s">
        <v>73</v>
      </c>
      <c r="L7" s="52" t="s">
        <v>74</v>
      </c>
      <c r="M7" s="52" t="s">
        <v>75</v>
      </c>
      <c r="N7" s="52" t="s">
        <v>76</v>
      </c>
      <c r="O7" s="52" t="s">
        <v>48</v>
      </c>
    </row>
    <row r="8" spans="1:15" ht="12.75">
      <c r="A8" s="53" t="s">
        <v>77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>
        <f aca="true" t="shared" si="0" ref="O8:O16">SUM(C8:N8)</f>
        <v>0</v>
      </c>
    </row>
    <row r="9" spans="1:15" ht="35.25" customHeight="1">
      <c r="A9" s="134" t="s">
        <v>189</v>
      </c>
      <c r="B9" s="54">
        <v>303714</v>
      </c>
      <c r="C9" s="54">
        <v>25427</v>
      </c>
      <c r="D9" s="54">
        <v>25299</v>
      </c>
      <c r="E9" s="54">
        <v>25299</v>
      </c>
      <c r="F9" s="54">
        <v>25299</v>
      </c>
      <c r="G9" s="54">
        <v>25299</v>
      </c>
      <c r="H9" s="54">
        <v>25299</v>
      </c>
      <c r="I9" s="54">
        <v>25299</v>
      </c>
      <c r="J9" s="54">
        <v>25299</v>
      </c>
      <c r="K9" s="54">
        <v>25299</v>
      </c>
      <c r="L9" s="54">
        <v>25299</v>
      </c>
      <c r="M9" s="54">
        <v>25299</v>
      </c>
      <c r="N9" s="54">
        <v>25297</v>
      </c>
      <c r="O9" s="54">
        <f t="shared" si="0"/>
        <v>303714</v>
      </c>
    </row>
    <row r="10" spans="1:15" ht="29.25" customHeight="1">
      <c r="A10" s="134" t="s">
        <v>195</v>
      </c>
      <c r="B10" s="54">
        <v>2059920</v>
      </c>
      <c r="C10" s="54">
        <v>171243</v>
      </c>
      <c r="D10" s="54">
        <v>171243</v>
      </c>
      <c r="E10" s="54">
        <v>171243</v>
      </c>
      <c r="F10" s="54">
        <v>171243</v>
      </c>
      <c r="G10" s="54">
        <v>171243</v>
      </c>
      <c r="H10" s="54">
        <v>166243</v>
      </c>
      <c r="I10" s="54">
        <v>171243</v>
      </c>
      <c r="J10" s="54">
        <v>171243</v>
      </c>
      <c r="K10" s="54">
        <v>171244</v>
      </c>
      <c r="L10" s="54">
        <v>171244</v>
      </c>
      <c r="M10" s="54">
        <v>171244</v>
      </c>
      <c r="N10" s="54">
        <v>181244</v>
      </c>
      <c r="O10" s="54">
        <f t="shared" si="0"/>
        <v>2059920</v>
      </c>
    </row>
    <row r="11" spans="1:15" ht="48" customHeight="1">
      <c r="A11" s="134" t="s">
        <v>208</v>
      </c>
      <c r="B11" s="54">
        <v>82421</v>
      </c>
      <c r="C11" s="54">
        <v>5494</v>
      </c>
      <c r="D11" s="54">
        <v>5494</v>
      </c>
      <c r="E11" s="54">
        <v>13740</v>
      </c>
      <c r="F11" s="54">
        <v>5494</v>
      </c>
      <c r="G11" s="54">
        <v>5494</v>
      </c>
      <c r="H11" s="54">
        <v>5494</v>
      </c>
      <c r="I11" s="54">
        <v>5494</v>
      </c>
      <c r="J11" s="54">
        <v>5494</v>
      </c>
      <c r="K11" s="54">
        <v>13741</v>
      </c>
      <c r="L11" s="54">
        <v>5494</v>
      </c>
      <c r="M11" s="54">
        <v>5494</v>
      </c>
      <c r="N11" s="54">
        <v>5494</v>
      </c>
      <c r="O11" s="54">
        <f t="shared" si="0"/>
        <v>82421</v>
      </c>
    </row>
    <row r="12" spans="1:15" ht="12.75">
      <c r="A12" s="53" t="s">
        <v>187</v>
      </c>
      <c r="B12" s="54">
        <v>449806</v>
      </c>
      <c r="C12" s="54">
        <v>36955</v>
      </c>
      <c r="D12" s="54">
        <v>36955</v>
      </c>
      <c r="E12" s="54">
        <v>36955</v>
      </c>
      <c r="F12" s="54">
        <v>36955</v>
      </c>
      <c r="G12" s="54">
        <v>36955</v>
      </c>
      <c r="H12" s="54">
        <v>36955</v>
      </c>
      <c r="I12" s="54">
        <v>38543</v>
      </c>
      <c r="J12" s="54">
        <v>38543</v>
      </c>
      <c r="K12" s="54">
        <v>38543</v>
      </c>
      <c r="L12" s="54">
        <v>38543</v>
      </c>
      <c r="M12" s="54">
        <v>36950</v>
      </c>
      <c r="N12" s="54">
        <v>36954</v>
      </c>
      <c r="O12" s="54">
        <f t="shared" si="0"/>
        <v>449806</v>
      </c>
    </row>
    <row r="13" spans="1:15" ht="12.75">
      <c r="A13" s="53" t="s">
        <v>209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>
        <f t="shared" si="0"/>
        <v>0</v>
      </c>
    </row>
    <row r="14" spans="1:16" ht="40.5" customHeight="1">
      <c r="A14" s="134" t="s">
        <v>206</v>
      </c>
      <c r="B14" s="54">
        <v>900</v>
      </c>
      <c r="C14" s="54">
        <v>75</v>
      </c>
      <c r="D14" s="54">
        <v>75</v>
      </c>
      <c r="E14" s="54">
        <v>75</v>
      </c>
      <c r="F14" s="54">
        <v>75</v>
      </c>
      <c r="G14" s="54">
        <v>75</v>
      </c>
      <c r="H14" s="54">
        <v>75</v>
      </c>
      <c r="I14" s="54">
        <v>75</v>
      </c>
      <c r="J14" s="54">
        <v>75</v>
      </c>
      <c r="K14" s="54">
        <v>75</v>
      </c>
      <c r="L14" s="54">
        <v>75</v>
      </c>
      <c r="M14" s="54">
        <v>75</v>
      </c>
      <c r="N14" s="54">
        <v>75</v>
      </c>
      <c r="O14" s="54">
        <f t="shared" si="0"/>
        <v>900</v>
      </c>
      <c r="P14" s="147"/>
    </row>
    <row r="15" spans="1:17" ht="56.25" customHeight="1">
      <c r="A15" s="134" t="s">
        <v>197</v>
      </c>
      <c r="B15" s="54">
        <v>514</v>
      </c>
      <c r="C15" s="54">
        <v>43</v>
      </c>
      <c r="D15" s="54">
        <v>43</v>
      </c>
      <c r="E15" s="54">
        <v>43</v>
      </c>
      <c r="F15" s="54">
        <v>43</v>
      </c>
      <c r="G15" s="54">
        <v>43</v>
      </c>
      <c r="H15" s="54">
        <v>43</v>
      </c>
      <c r="I15" s="54">
        <v>43</v>
      </c>
      <c r="J15" s="54">
        <v>43</v>
      </c>
      <c r="K15" s="54">
        <v>43</v>
      </c>
      <c r="L15" s="54">
        <v>42</v>
      </c>
      <c r="M15" s="54">
        <v>42</v>
      </c>
      <c r="N15" s="54">
        <v>43</v>
      </c>
      <c r="O15" s="54">
        <f t="shared" si="0"/>
        <v>514</v>
      </c>
      <c r="Q15" s="2"/>
    </row>
    <row r="16" spans="1:16" ht="20.25" customHeight="1">
      <c r="A16" s="134" t="s">
        <v>204</v>
      </c>
      <c r="B16" s="54">
        <v>363989</v>
      </c>
      <c r="C16" s="54">
        <v>30533</v>
      </c>
      <c r="D16" s="54">
        <v>30405</v>
      </c>
      <c r="E16" s="54">
        <v>30405</v>
      </c>
      <c r="F16" s="54">
        <v>30405</v>
      </c>
      <c r="G16" s="54">
        <v>30405</v>
      </c>
      <c r="H16" s="54">
        <v>30405</v>
      </c>
      <c r="I16" s="54">
        <v>30405</v>
      </c>
      <c r="J16" s="54">
        <v>29405</v>
      </c>
      <c r="K16" s="54">
        <v>30405</v>
      </c>
      <c r="L16" s="54">
        <v>30405</v>
      </c>
      <c r="M16" s="54">
        <v>30405</v>
      </c>
      <c r="N16" s="54">
        <v>30406</v>
      </c>
      <c r="O16" s="54">
        <f t="shared" si="0"/>
        <v>363989</v>
      </c>
      <c r="P16" s="147"/>
    </row>
    <row r="17" spans="1:15" ht="12.75">
      <c r="A17" s="62" t="s">
        <v>78</v>
      </c>
      <c r="B17" s="63">
        <f aca="true" t="shared" si="1" ref="B17:O17">SUM(B9:B16)</f>
        <v>3261264</v>
      </c>
      <c r="C17" s="63">
        <f t="shared" si="1"/>
        <v>269770</v>
      </c>
      <c r="D17" s="63">
        <f t="shared" si="1"/>
        <v>269514</v>
      </c>
      <c r="E17" s="63">
        <f t="shared" si="1"/>
        <v>277760</v>
      </c>
      <c r="F17" s="63">
        <f t="shared" si="1"/>
        <v>269514</v>
      </c>
      <c r="G17" s="63">
        <f t="shared" si="1"/>
        <v>269514</v>
      </c>
      <c r="H17" s="63">
        <f t="shared" si="1"/>
        <v>264514</v>
      </c>
      <c r="I17" s="63">
        <f t="shared" si="1"/>
        <v>271102</v>
      </c>
      <c r="J17" s="63">
        <f t="shared" si="1"/>
        <v>270102</v>
      </c>
      <c r="K17" s="63">
        <f t="shared" si="1"/>
        <v>279350</v>
      </c>
      <c r="L17" s="63">
        <f t="shared" si="1"/>
        <v>271102</v>
      </c>
      <c r="M17" s="63">
        <f t="shared" si="1"/>
        <v>269509</v>
      </c>
      <c r="N17" s="63">
        <f t="shared" si="1"/>
        <v>279513</v>
      </c>
      <c r="O17" s="63">
        <f t="shared" si="1"/>
        <v>3261264</v>
      </c>
    </row>
    <row r="18" spans="1:15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2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2.75">
      <c r="A20" s="51" t="s">
        <v>16</v>
      </c>
      <c r="B20" s="52" t="s">
        <v>64</v>
      </c>
      <c r="C20" s="52" t="s">
        <v>65</v>
      </c>
      <c r="D20" s="52" t="s">
        <v>66</v>
      </c>
      <c r="E20" s="52" t="s">
        <v>67</v>
      </c>
      <c r="F20" s="52" t="s">
        <v>68</v>
      </c>
      <c r="G20" s="52" t="s">
        <v>69</v>
      </c>
      <c r="H20" s="52" t="s">
        <v>70</v>
      </c>
      <c r="I20" s="52" t="s">
        <v>71</v>
      </c>
      <c r="J20" s="52" t="s">
        <v>72</v>
      </c>
      <c r="K20" s="52" t="s">
        <v>73</v>
      </c>
      <c r="L20" s="52" t="s">
        <v>74</v>
      </c>
      <c r="M20" s="52" t="s">
        <v>75</v>
      </c>
      <c r="N20" s="52" t="s">
        <v>76</v>
      </c>
      <c r="O20" s="52" t="s">
        <v>48</v>
      </c>
    </row>
    <row r="21" spans="1:15" ht="12.75">
      <c r="A21" s="53" t="s">
        <v>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2.75">
      <c r="A22" s="53" t="s">
        <v>233</v>
      </c>
      <c r="B22" s="54">
        <v>183758</v>
      </c>
      <c r="C22" s="54">
        <v>15406</v>
      </c>
      <c r="D22" s="54">
        <v>15305</v>
      </c>
      <c r="E22" s="54">
        <v>15305</v>
      </c>
      <c r="F22" s="54">
        <v>15305</v>
      </c>
      <c r="G22" s="54">
        <v>15305</v>
      </c>
      <c r="H22" s="54">
        <v>15305</v>
      </c>
      <c r="I22" s="54">
        <v>15305</v>
      </c>
      <c r="J22" s="54">
        <v>15305</v>
      </c>
      <c r="K22" s="54">
        <v>15305</v>
      </c>
      <c r="L22" s="54">
        <v>15305</v>
      </c>
      <c r="M22" s="54">
        <v>15305</v>
      </c>
      <c r="N22" s="54">
        <v>15302</v>
      </c>
      <c r="O22" s="54">
        <f aca="true" t="shared" si="2" ref="O22:O32">SUM(C22:N22)</f>
        <v>183758</v>
      </c>
    </row>
    <row r="23" spans="1:15" ht="30.75" customHeight="1">
      <c r="A23" s="134" t="s">
        <v>268</v>
      </c>
      <c r="B23" s="54">
        <v>34381</v>
      </c>
      <c r="C23" s="54">
        <v>2877</v>
      </c>
      <c r="D23" s="54">
        <v>2850</v>
      </c>
      <c r="E23" s="54">
        <v>2850</v>
      </c>
      <c r="F23" s="54">
        <v>2850</v>
      </c>
      <c r="G23" s="54">
        <v>2850</v>
      </c>
      <c r="H23" s="54">
        <v>2850</v>
      </c>
      <c r="I23" s="54">
        <v>2850</v>
      </c>
      <c r="J23" s="54">
        <v>2850</v>
      </c>
      <c r="K23" s="54">
        <v>2850</v>
      </c>
      <c r="L23" s="54">
        <v>2850</v>
      </c>
      <c r="M23" s="54">
        <v>2850</v>
      </c>
      <c r="N23" s="54">
        <v>3004</v>
      </c>
      <c r="O23" s="54">
        <f t="shared" si="2"/>
        <v>34381</v>
      </c>
    </row>
    <row r="24" spans="1:15" ht="12.75">
      <c r="A24" s="53" t="s">
        <v>235</v>
      </c>
      <c r="B24" s="100">
        <v>120469</v>
      </c>
      <c r="C24" s="54">
        <v>10039</v>
      </c>
      <c r="D24" s="54">
        <v>10039</v>
      </c>
      <c r="E24" s="54">
        <v>10039</v>
      </c>
      <c r="F24" s="54">
        <v>10039</v>
      </c>
      <c r="G24" s="54">
        <v>10039</v>
      </c>
      <c r="H24" s="54">
        <v>10039</v>
      </c>
      <c r="I24" s="54">
        <v>10039</v>
      </c>
      <c r="J24" s="54">
        <v>10039</v>
      </c>
      <c r="K24" s="54">
        <v>10039</v>
      </c>
      <c r="L24" s="54">
        <v>10039</v>
      </c>
      <c r="M24" s="54">
        <v>10039</v>
      </c>
      <c r="N24" s="54">
        <v>10040</v>
      </c>
      <c r="O24" s="54">
        <f>SUM(C24:N24)</f>
        <v>120469</v>
      </c>
    </row>
    <row r="25" spans="1:15" ht="18" customHeight="1">
      <c r="A25" s="53" t="s">
        <v>236</v>
      </c>
      <c r="B25" s="54">
        <v>23399</v>
      </c>
      <c r="C25" s="54">
        <v>2100</v>
      </c>
      <c r="D25" s="54">
        <v>2100</v>
      </c>
      <c r="E25" s="54">
        <v>2100</v>
      </c>
      <c r="F25" s="54">
        <v>2100</v>
      </c>
      <c r="G25" s="54">
        <v>2100</v>
      </c>
      <c r="H25" s="54">
        <v>1945</v>
      </c>
      <c r="I25" s="54">
        <v>1945</v>
      </c>
      <c r="J25" s="54">
        <v>1845</v>
      </c>
      <c r="K25" s="54">
        <v>1845</v>
      </c>
      <c r="L25" s="54">
        <v>1773</v>
      </c>
      <c r="M25" s="54">
        <v>1773</v>
      </c>
      <c r="N25" s="54">
        <v>1773</v>
      </c>
      <c r="O25" s="54">
        <f>SUM(C25:N25)</f>
        <v>23399</v>
      </c>
    </row>
    <row r="26" spans="1:15" ht="22.5">
      <c r="A26" s="134" t="s">
        <v>269</v>
      </c>
      <c r="B26" s="54">
        <v>75888</v>
      </c>
      <c r="C26" s="54">
        <v>6324</v>
      </c>
      <c r="D26" s="54">
        <v>6324</v>
      </c>
      <c r="E26" s="54">
        <v>6324</v>
      </c>
      <c r="F26" s="54">
        <v>6324</v>
      </c>
      <c r="G26" s="54">
        <v>6324</v>
      </c>
      <c r="H26" s="54">
        <v>6324</v>
      </c>
      <c r="I26" s="54">
        <v>6324</v>
      </c>
      <c r="J26" s="54">
        <v>6324</v>
      </c>
      <c r="K26" s="54">
        <v>6324</v>
      </c>
      <c r="L26" s="54">
        <v>6324</v>
      </c>
      <c r="M26" s="54">
        <v>6324</v>
      </c>
      <c r="N26" s="54">
        <v>6324</v>
      </c>
      <c r="O26" s="54">
        <f t="shared" si="2"/>
        <v>75888</v>
      </c>
    </row>
    <row r="27" spans="1:15" s="101" customFormat="1" ht="12.75">
      <c r="A27" s="99" t="s">
        <v>270</v>
      </c>
      <c r="B27" s="100">
        <v>15000</v>
      </c>
      <c r="C27" s="100"/>
      <c r="D27" s="100"/>
      <c r="E27" s="100"/>
      <c r="F27" s="100">
        <v>1667</v>
      </c>
      <c r="G27" s="100">
        <v>1667</v>
      </c>
      <c r="H27" s="100">
        <v>1667</v>
      </c>
      <c r="I27" s="100">
        <v>1667</v>
      </c>
      <c r="J27" s="100">
        <v>1667</v>
      </c>
      <c r="K27" s="100">
        <v>1667</v>
      </c>
      <c r="L27" s="100">
        <v>1667</v>
      </c>
      <c r="M27" s="100">
        <v>1667</v>
      </c>
      <c r="N27" s="100">
        <v>1664</v>
      </c>
      <c r="O27" s="100">
        <f>SUM(C27:N27)</f>
        <v>15000</v>
      </c>
    </row>
    <row r="28" spans="1:15" ht="12.75">
      <c r="A28" s="53" t="s">
        <v>237</v>
      </c>
      <c r="B28" s="54">
        <v>2553057</v>
      </c>
      <c r="C28" s="54">
        <v>49280</v>
      </c>
      <c r="D28" s="54">
        <v>55280</v>
      </c>
      <c r="E28" s="54">
        <v>55280</v>
      </c>
      <c r="F28" s="54">
        <v>55280</v>
      </c>
      <c r="G28" s="54">
        <v>55280</v>
      </c>
      <c r="H28" s="54">
        <v>55280</v>
      </c>
      <c r="I28" s="54">
        <v>55280</v>
      </c>
      <c r="J28" s="54">
        <v>55280</v>
      </c>
      <c r="K28" s="54">
        <v>55280</v>
      </c>
      <c r="L28" s="54">
        <v>55280</v>
      </c>
      <c r="M28" s="54">
        <v>1951000</v>
      </c>
      <c r="N28" s="54">
        <v>55257</v>
      </c>
      <c r="O28" s="54">
        <f>SUM(C28:N28)</f>
        <v>2553057</v>
      </c>
    </row>
    <row r="29" spans="1:15" ht="36.75" customHeight="1">
      <c r="A29" s="134" t="s">
        <v>238</v>
      </c>
      <c r="B29" s="54">
        <v>120192</v>
      </c>
      <c r="C29" s="54">
        <v>3349</v>
      </c>
      <c r="D29" s="54">
        <v>3349</v>
      </c>
      <c r="E29" s="54">
        <v>3349</v>
      </c>
      <c r="F29" s="54">
        <v>3349</v>
      </c>
      <c r="G29" s="54">
        <v>3350</v>
      </c>
      <c r="H29" s="54">
        <v>3350</v>
      </c>
      <c r="I29" s="54">
        <v>3350</v>
      </c>
      <c r="J29" s="54">
        <v>3350</v>
      </c>
      <c r="K29" s="54">
        <v>3349</v>
      </c>
      <c r="L29" s="54">
        <v>3349</v>
      </c>
      <c r="M29" s="54">
        <v>83349</v>
      </c>
      <c r="N29" s="54">
        <v>3349</v>
      </c>
      <c r="O29" s="54">
        <f t="shared" si="2"/>
        <v>120192</v>
      </c>
    </row>
    <row r="30" spans="1:15" ht="12.75">
      <c r="A30" s="53" t="s">
        <v>239</v>
      </c>
      <c r="B30" s="100">
        <v>12935</v>
      </c>
      <c r="C30" s="54">
        <v>1078</v>
      </c>
      <c r="D30" s="54">
        <v>1078</v>
      </c>
      <c r="E30" s="54">
        <v>1078</v>
      </c>
      <c r="F30" s="54">
        <v>1077</v>
      </c>
      <c r="G30" s="54">
        <v>1078</v>
      </c>
      <c r="H30" s="54">
        <v>1078</v>
      </c>
      <c r="I30" s="54">
        <v>1078</v>
      </c>
      <c r="J30" s="54">
        <v>1078</v>
      </c>
      <c r="K30" s="54">
        <v>1078</v>
      </c>
      <c r="L30" s="54">
        <v>1078</v>
      </c>
      <c r="M30" s="54">
        <v>1078</v>
      </c>
      <c r="N30" s="54">
        <v>1078</v>
      </c>
      <c r="O30" s="54">
        <f t="shared" si="2"/>
        <v>12935</v>
      </c>
    </row>
    <row r="31" spans="1:15" ht="12.75">
      <c r="A31" s="53" t="s">
        <v>379</v>
      </c>
      <c r="B31" s="100">
        <v>107506</v>
      </c>
      <c r="C31" s="54">
        <v>9106</v>
      </c>
      <c r="D31" s="54">
        <v>8978</v>
      </c>
      <c r="E31" s="54">
        <v>8978</v>
      </c>
      <c r="F31" s="54">
        <v>8978</v>
      </c>
      <c r="G31" s="54">
        <v>8978</v>
      </c>
      <c r="H31" s="54">
        <v>8978</v>
      </c>
      <c r="I31" s="54">
        <v>8978</v>
      </c>
      <c r="J31" s="54">
        <v>8978</v>
      </c>
      <c r="K31" s="54">
        <v>8978</v>
      </c>
      <c r="L31" s="54">
        <v>8978</v>
      </c>
      <c r="M31" s="54">
        <v>8978</v>
      </c>
      <c r="N31" s="54">
        <v>8620</v>
      </c>
      <c r="O31" s="54">
        <f t="shared" si="2"/>
        <v>107506</v>
      </c>
    </row>
    <row r="32" spans="1:15" ht="12.75">
      <c r="A32" s="53" t="s">
        <v>380</v>
      </c>
      <c r="B32" s="100">
        <v>14679</v>
      </c>
      <c r="C32" s="54">
        <v>8653</v>
      </c>
      <c r="D32" s="54">
        <v>548</v>
      </c>
      <c r="E32" s="54">
        <v>548</v>
      </c>
      <c r="F32" s="54">
        <v>548</v>
      </c>
      <c r="G32" s="54">
        <v>548</v>
      </c>
      <c r="H32" s="54">
        <v>548</v>
      </c>
      <c r="I32" s="54">
        <v>548</v>
      </c>
      <c r="J32" s="54">
        <v>548</v>
      </c>
      <c r="K32" s="54">
        <v>548</v>
      </c>
      <c r="L32" s="54">
        <v>548</v>
      </c>
      <c r="M32" s="54">
        <v>546</v>
      </c>
      <c r="N32" s="54">
        <v>548</v>
      </c>
      <c r="O32" s="54">
        <f t="shared" si="2"/>
        <v>14679</v>
      </c>
    </row>
    <row r="33" spans="1:15" ht="12.75">
      <c r="A33" s="62" t="s">
        <v>80</v>
      </c>
      <c r="B33" s="63">
        <f aca="true" t="shared" si="3" ref="B33:O33">SUM(B22:B32)</f>
        <v>3261264</v>
      </c>
      <c r="C33" s="63">
        <f t="shared" si="3"/>
        <v>108212</v>
      </c>
      <c r="D33" s="63">
        <f t="shared" si="3"/>
        <v>105851</v>
      </c>
      <c r="E33" s="63">
        <f t="shared" si="3"/>
        <v>105851</v>
      </c>
      <c r="F33" s="63">
        <f t="shared" si="3"/>
        <v>107517</v>
      </c>
      <c r="G33" s="63">
        <f t="shared" si="3"/>
        <v>107519</v>
      </c>
      <c r="H33" s="63">
        <f t="shared" si="3"/>
        <v>107364</v>
      </c>
      <c r="I33" s="63">
        <f t="shared" si="3"/>
        <v>107364</v>
      </c>
      <c r="J33" s="63">
        <f t="shared" si="3"/>
        <v>107264</v>
      </c>
      <c r="K33" s="63">
        <f t="shared" si="3"/>
        <v>107263</v>
      </c>
      <c r="L33" s="63">
        <f t="shared" si="3"/>
        <v>107191</v>
      </c>
      <c r="M33" s="63">
        <f t="shared" si="3"/>
        <v>2082909</v>
      </c>
      <c r="N33" s="63">
        <f t="shared" si="3"/>
        <v>106959</v>
      </c>
      <c r="O33" s="63">
        <f t="shared" si="3"/>
        <v>3261264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1" r:id="rId2"/>
  <headerFooter alignWithMargins="0">
    <oddHeader>&amp;R8 sz. melléklet
.../2016.(....) Egyek Önk.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31"/>
  <sheetViews>
    <sheetView view="pageBreakPreview" zoomScale="60" zoomScaleNormal="120" workbookViewId="0" topLeftCell="A2">
      <selection activeCell="C28" sqref="C28"/>
    </sheetView>
  </sheetViews>
  <sheetFormatPr defaultColWidth="9.00390625" defaultRowHeight="12.75"/>
  <cols>
    <col min="2" max="2" width="8.75390625" style="0" customWidth="1"/>
    <col min="3" max="3" width="35.375" style="0" customWidth="1"/>
    <col min="4" max="4" width="17.75390625" style="0" customWidth="1"/>
    <col min="5" max="5" width="16.375" style="0" customWidth="1"/>
  </cols>
  <sheetData>
    <row r="2" spans="3:5" ht="12.75">
      <c r="C2" s="940" t="s">
        <v>453</v>
      </c>
      <c r="D2" s="940"/>
      <c r="E2" s="940"/>
    </row>
    <row r="3" spans="3:5" ht="14.25">
      <c r="C3" s="941" t="s">
        <v>15</v>
      </c>
      <c r="D3" s="941"/>
      <c r="E3" s="61"/>
    </row>
    <row r="4" spans="2:5" ht="15.75" thickBot="1">
      <c r="B4" s="58"/>
      <c r="C4" s="942"/>
      <c r="D4" s="942"/>
      <c r="E4" s="59" t="s">
        <v>115</v>
      </c>
    </row>
    <row r="5" spans="2:5" ht="39" thickBot="1">
      <c r="B5" s="77" t="s">
        <v>87</v>
      </c>
      <c r="C5" s="78" t="s">
        <v>83</v>
      </c>
      <c r="D5" s="78" t="s">
        <v>0</v>
      </c>
      <c r="E5" s="79" t="s">
        <v>1</v>
      </c>
    </row>
    <row r="6" spans="2:5" ht="13.5" thickBot="1">
      <c r="B6" s="80">
        <v>1</v>
      </c>
      <c r="C6" s="81">
        <v>2</v>
      </c>
      <c r="D6" s="81">
        <v>3</v>
      </c>
      <c r="E6" s="543">
        <v>4</v>
      </c>
    </row>
    <row r="7" spans="2:5" ht="12.75">
      <c r="B7" s="82" t="s">
        <v>18</v>
      </c>
      <c r="C7" s="83" t="s">
        <v>2</v>
      </c>
      <c r="D7" s="84"/>
      <c r="E7" s="544"/>
    </row>
    <row r="8" spans="2:5" ht="12.75">
      <c r="B8" s="85" t="s">
        <v>22</v>
      </c>
      <c r="C8" s="86" t="s">
        <v>3</v>
      </c>
      <c r="D8" s="87"/>
      <c r="E8" s="545"/>
    </row>
    <row r="9" spans="2:5" ht="25.5">
      <c r="B9" s="85" t="s">
        <v>26</v>
      </c>
      <c r="C9" s="86" t="s">
        <v>4</v>
      </c>
      <c r="D9" s="87"/>
      <c r="E9" s="545"/>
    </row>
    <row r="10" spans="2:5" ht="25.5">
      <c r="B10" s="85" t="s">
        <v>20</v>
      </c>
      <c r="C10" s="86" t="s">
        <v>5</v>
      </c>
      <c r="D10" s="87"/>
      <c r="E10" s="545"/>
    </row>
    <row r="11" spans="2:5" ht="25.5">
      <c r="B11" s="85" t="s">
        <v>23</v>
      </c>
      <c r="C11" s="86" t="s">
        <v>6</v>
      </c>
      <c r="D11" s="87"/>
      <c r="E11" s="545"/>
    </row>
    <row r="12" spans="2:5" ht="25.5">
      <c r="B12" s="85" t="s">
        <v>21</v>
      </c>
      <c r="C12" s="86" t="s">
        <v>6</v>
      </c>
      <c r="D12" s="87"/>
      <c r="E12" s="545"/>
    </row>
    <row r="13" spans="2:5" ht="25.5">
      <c r="B13" s="85" t="s">
        <v>29</v>
      </c>
      <c r="C13" s="86" t="s">
        <v>6</v>
      </c>
      <c r="D13" s="87"/>
      <c r="E13" s="545"/>
    </row>
    <row r="14" spans="2:5" ht="22.5">
      <c r="B14" s="85" t="s">
        <v>19</v>
      </c>
      <c r="C14" s="546" t="s">
        <v>374</v>
      </c>
      <c r="D14" s="547">
        <v>562139</v>
      </c>
      <c r="E14" s="548">
        <v>562139</v>
      </c>
    </row>
    <row r="15" spans="2:5" ht="22.5">
      <c r="B15" s="85" t="s">
        <v>25</v>
      </c>
      <c r="C15" s="549" t="s">
        <v>375</v>
      </c>
      <c r="D15" s="550">
        <f>D16+D17</f>
        <v>1053300</v>
      </c>
      <c r="E15" s="562">
        <f>E16+E17</f>
        <v>1053300</v>
      </c>
    </row>
    <row r="16" spans="2:5" ht="33.75">
      <c r="B16" s="356" t="s">
        <v>561</v>
      </c>
      <c r="C16" s="546" t="s">
        <v>562</v>
      </c>
      <c r="D16" s="87">
        <v>321300</v>
      </c>
      <c r="E16" s="545">
        <v>321300</v>
      </c>
    </row>
    <row r="17" spans="2:5" ht="33.75">
      <c r="B17" s="89">
        <v>42676</v>
      </c>
      <c r="C17" s="546" t="s">
        <v>376</v>
      </c>
      <c r="D17" s="87">
        <v>732000</v>
      </c>
      <c r="E17" s="545">
        <v>732000</v>
      </c>
    </row>
    <row r="18" spans="2:5" ht="25.5">
      <c r="B18" s="85" t="s">
        <v>49</v>
      </c>
      <c r="C18" s="86" t="s">
        <v>7</v>
      </c>
      <c r="D18" s="87"/>
      <c r="E18" s="545"/>
    </row>
    <row r="19" spans="2:5" ht="12.75">
      <c r="B19" s="85" t="s">
        <v>33</v>
      </c>
      <c r="C19" s="86" t="s">
        <v>8</v>
      </c>
      <c r="D19" s="87"/>
      <c r="E19" s="545"/>
    </row>
    <row r="20" spans="2:5" ht="12.75">
      <c r="B20" s="85" t="s">
        <v>101</v>
      </c>
      <c r="C20" s="86" t="s">
        <v>9</v>
      </c>
      <c r="D20" s="87"/>
      <c r="E20" s="545"/>
    </row>
    <row r="21" spans="2:5" ht="15">
      <c r="B21" s="102" t="s">
        <v>104</v>
      </c>
      <c r="C21" s="103" t="s">
        <v>10</v>
      </c>
      <c r="D21" s="551">
        <f>SUM(D22:D25)</f>
        <v>1762815</v>
      </c>
      <c r="E21" s="551">
        <f>SUM(E22:E25)</f>
        <v>1762815</v>
      </c>
    </row>
    <row r="22" spans="2:5" ht="45">
      <c r="B22" s="89" t="s">
        <v>11</v>
      </c>
      <c r="C22" s="552" t="s">
        <v>558</v>
      </c>
      <c r="D22" s="88">
        <v>14000</v>
      </c>
      <c r="E22" s="563">
        <v>14000</v>
      </c>
    </row>
    <row r="23" spans="2:5" ht="33.75">
      <c r="B23" s="89" t="s">
        <v>11</v>
      </c>
      <c r="C23" s="552" t="s">
        <v>559</v>
      </c>
      <c r="D23" s="90">
        <v>1657228</v>
      </c>
      <c r="E23" s="564">
        <v>1657228</v>
      </c>
    </row>
    <row r="24" spans="2:5" ht="45">
      <c r="B24" s="89" t="s">
        <v>12</v>
      </c>
      <c r="C24" s="552" t="s">
        <v>560</v>
      </c>
      <c r="D24" s="90">
        <v>45500</v>
      </c>
      <c r="E24" s="564">
        <v>45500</v>
      </c>
    </row>
    <row r="25" spans="2:5" ht="45">
      <c r="B25" s="89" t="s">
        <v>127</v>
      </c>
      <c r="C25" s="552" t="s">
        <v>564</v>
      </c>
      <c r="D25" s="90">
        <v>46087</v>
      </c>
      <c r="E25" s="564">
        <v>46087</v>
      </c>
    </row>
    <row r="26" spans="2:5" ht="15.75">
      <c r="B26" s="553" t="s">
        <v>102</v>
      </c>
      <c r="C26" s="554" t="s">
        <v>273</v>
      </c>
      <c r="D26" s="555">
        <f>SUM(D27:D28)</f>
        <v>7817800</v>
      </c>
      <c r="E26" s="555">
        <f>SUM(E27:E28)</f>
        <v>7817800</v>
      </c>
    </row>
    <row r="27" spans="2:5" ht="33.75">
      <c r="B27" s="356" t="s">
        <v>271</v>
      </c>
      <c r="C27" s="546" t="s">
        <v>563</v>
      </c>
      <c r="D27" s="556">
        <v>6388200</v>
      </c>
      <c r="E27" s="557">
        <v>6388200</v>
      </c>
    </row>
    <row r="28" spans="2:5" ht="33.75">
      <c r="B28" s="356" t="s">
        <v>272</v>
      </c>
      <c r="C28" s="546" t="s">
        <v>586</v>
      </c>
      <c r="D28" s="87">
        <v>1429600</v>
      </c>
      <c r="E28" s="558">
        <v>1429600</v>
      </c>
    </row>
    <row r="29" spans="2:5" ht="1.5" customHeight="1">
      <c r="B29" s="559" t="s">
        <v>103</v>
      </c>
      <c r="C29" s="560"/>
      <c r="D29" s="561"/>
      <c r="E29" s="548"/>
    </row>
    <row r="30" spans="2:5" ht="16.5" thickBot="1">
      <c r="B30" s="565" t="s">
        <v>106</v>
      </c>
      <c r="C30" s="566" t="s">
        <v>30</v>
      </c>
      <c r="D30" s="567">
        <f>D26+D21+D14+D15</f>
        <v>11196054</v>
      </c>
      <c r="E30" s="568">
        <f>E26+E21+E14+E15</f>
        <v>11196054</v>
      </c>
    </row>
    <row r="31" spans="2:5" ht="12.75">
      <c r="B31" s="60" t="s">
        <v>13</v>
      </c>
      <c r="C31" s="943" t="s">
        <v>14</v>
      </c>
      <c r="D31" s="943"/>
      <c r="E31" s="943"/>
    </row>
  </sheetData>
  <sheetProtection/>
  <mergeCells count="4">
    <mergeCell ref="C2:E2"/>
    <mergeCell ref="C3:D3"/>
    <mergeCell ref="C4:D4"/>
    <mergeCell ref="C31:E31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Header>&amp;R9. sz. melléklet
....../2016.(.......) Egyek. Önk.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H12" sqref="H12"/>
    </sheetView>
  </sheetViews>
  <sheetFormatPr defaultColWidth="9.00390625" defaultRowHeight="12.75"/>
  <cols>
    <col min="1" max="1" width="33.25390625" style="4" customWidth="1"/>
    <col min="2" max="2" width="13.625" style="4" customWidth="1"/>
    <col min="3" max="3" width="13.00390625" style="4" customWidth="1"/>
    <col min="4" max="4" width="14.625" style="4" customWidth="1"/>
    <col min="5" max="5" width="33.75390625" style="4" customWidth="1"/>
    <col min="6" max="6" width="13.00390625" style="4" customWidth="1"/>
    <col min="7" max="7" width="12.625" style="166" customWidth="1"/>
    <col min="8" max="8" width="15.25390625" style="4" customWidth="1"/>
    <col min="10" max="10" width="11.00390625" style="0" bestFit="1" customWidth="1"/>
    <col min="12" max="12" width="11.00390625" style="0" bestFit="1" customWidth="1"/>
    <col min="13" max="13" width="12.625" style="0" bestFit="1" customWidth="1"/>
  </cols>
  <sheetData>
    <row r="1" ht="12.75">
      <c r="G1" s="165"/>
    </row>
    <row r="2" spans="1:8" ht="12.75">
      <c r="A2" s="944" t="s">
        <v>454</v>
      </c>
      <c r="B2" s="944"/>
      <c r="C2" s="944"/>
      <c r="D2" s="944"/>
      <c r="E2" s="944"/>
      <c r="F2" s="944"/>
      <c r="G2" s="944"/>
      <c r="H2" s="944"/>
    </row>
    <row r="3" spans="1:8" ht="12.75">
      <c r="A3" s="944"/>
      <c r="B3" s="944"/>
      <c r="C3" s="944"/>
      <c r="D3" s="944"/>
      <c r="E3" s="944"/>
      <c r="F3" s="944"/>
      <c r="G3" s="944"/>
      <c r="H3" s="944"/>
    </row>
    <row r="4" spans="1:4" ht="12.75">
      <c r="A4" s="10"/>
      <c r="B4" s="10"/>
      <c r="D4" s="10"/>
    </row>
    <row r="5" spans="7:8" ht="13.5" thickBot="1">
      <c r="G5" s="945" t="s">
        <v>28</v>
      </c>
      <c r="H5" s="945"/>
    </row>
    <row r="6" spans="1:8" ht="12.75">
      <c r="A6" s="16"/>
      <c r="B6" s="19" t="s">
        <v>179</v>
      </c>
      <c r="C6" s="13" t="s">
        <v>381</v>
      </c>
      <c r="D6" s="19" t="s">
        <v>455</v>
      </c>
      <c r="E6" s="294"/>
      <c r="F6" s="19" t="s">
        <v>179</v>
      </c>
      <c r="G6" s="13" t="s">
        <v>381</v>
      </c>
      <c r="H6" s="19" t="s">
        <v>455</v>
      </c>
    </row>
    <row r="7" spans="1:8" ht="12.75">
      <c r="A7" s="17" t="s">
        <v>37</v>
      </c>
      <c r="B7" s="17" t="s">
        <v>50</v>
      </c>
      <c r="C7" s="11" t="s">
        <v>36</v>
      </c>
      <c r="D7" s="17" t="s">
        <v>38</v>
      </c>
      <c r="E7" s="14" t="s">
        <v>39</v>
      </c>
      <c r="F7" s="17" t="s">
        <v>50</v>
      </c>
      <c r="G7" s="11" t="s">
        <v>36</v>
      </c>
      <c r="H7" s="17" t="s">
        <v>38</v>
      </c>
    </row>
    <row r="8" spans="1:8" ht="13.5" thickBot="1">
      <c r="A8" s="18"/>
      <c r="B8" s="21" t="s">
        <v>35</v>
      </c>
      <c r="C8" s="20" t="s">
        <v>35</v>
      </c>
      <c r="D8" s="21" t="s">
        <v>31</v>
      </c>
      <c r="E8" s="293"/>
      <c r="F8" s="21" t="s">
        <v>35</v>
      </c>
      <c r="G8" s="20" t="s">
        <v>35</v>
      </c>
      <c r="H8" s="21" t="s">
        <v>31</v>
      </c>
    </row>
    <row r="9" spans="1:8" ht="12.75">
      <c r="A9" s="955" t="s">
        <v>40</v>
      </c>
      <c r="B9" s="956"/>
      <c r="C9" s="956"/>
      <c r="D9" s="957"/>
      <c r="E9" s="955" t="s">
        <v>17</v>
      </c>
      <c r="F9" s="956"/>
      <c r="G9" s="956"/>
      <c r="H9" s="957"/>
    </row>
    <row r="10" spans="1:8" ht="13.5" thickBot="1">
      <c r="A10" s="958"/>
      <c r="B10" s="959"/>
      <c r="C10" s="959"/>
      <c r="D10" s="960"/>
      <c r="E10" s="958"/>
      <c r="F10" s="959"/>
      <c r="G10" s="959"/>
      <c r="H10" s="960"/>
    </row>
    <row r="11" spans="1:8" ht="25.5">
      <c r="A11" s="574" t="s">
        <v>233</v>
      </c>
      <c r="B11" s="571">
        <v>467409</v>
      </c>
      <c r="C11" s="359">
        <v>541595</v>
      </c>
      <c r="D11" s="365">
        <v>183758</v>
      </c>
      <c r="E11" s="368" t="s">
        <v>189</v>
      </c>
      <c r="F11" s="359">
        <v>781055</v>
      </c>
      <c r="G11" s="372">
        <v>849766</v>
      </c>
      <c r="H11" s="360">
        <v>284571</v>
      </c>
    </row>
    <row r="12" spans="1:8" ht="25.5" customHeight="1">
      <c r="A12" s="575" t="s">
        <v>268</v>
      </c>
      <c r="B12" s="572">
        <v>73080</v>
      </c>
      <c r="C12" s="358">
        <v>84254</v>
      </c>
      <c r="D12" s="366">
        <v>34381</v>
      </c>
      <c r="E12" s="369" t="s">
        <v>300</v>
      </c>
      <c r="F12" s="358">
        <v>75851</v>
      </c>
      <c r="G12" s="373">
        <v>82422</v>
      </c>
      <c r="H12" s="361">
        <v>37578</v>
      </c>
    </row>
    <row r="13" spans="1:11" ht="14.25" customHeight="1">
      <c r="A13" s="576" t="s">
        <v>235</v>
      </c>
      <c r="B13" s="572">
        <v>149120</v>
      </c>
      <c r="C13" s="358">
        <v>150269</v>
      </c>
      <c r="D13" s="366">
        <v>120469</v>
      </c>
      <c r="E13" s="370" t="s">
        <v>187</v>
      </c>
      <c r="F13" s="358">
        <v>30262</v>
      </c>
      <c r="G13" s="373">
        <v>46045</v>
      </c>
      <c r="H13" s="808">
        <v>25512</v>
      </c>
      <c r="I13" s="211"/>
      <c r="J13" s="1"/>
      <c r="K13" s="211"/>
    </row>
    <row r="14" spans="1:8" ht="12.75">
      <c r="A14" s="576" t="s">
        <v>236</v>
      </c>
      <c r="B14" s="572">
        <v>112463</v>
      </c>
      <c r="C14" s="358">
        <v>63044</v>
      </c>
      <c r="D14" s="366">
        <v>23399</v>
      </c>
      <c r="E14" s="364" t="s">
        <v>206</v>
      </c>
      <c r="F14" s="358">
        <v>2641</v>
      </c>
      <c r="G14" s="373">
        <v>8741</v>
      </c>
      <c r="H14" s="361">
        <v>900</v>
      </c>
    </row>
    <row r="15" spans="1:11" ht="12.75">
      <c r="A15" s="576" t="s">
        <v>275</v>
      </c>
      <c r="B15" s="572">
        <v>92046</v>
      </c>
      <c r="C15" s="358">
        <v>81243</v>
      </c>
      <c r="D15" s="366">
        <v>90888</v>
      </c>
      <c r="E15" s="369" t="s">
        <v>301</v>
      </c>
      <c r="F15" s="358">
        <v>90478</v>
      </c>
      <c r="G15" s="373">
        <v>87276</v>
      </c>
      <c r="H15" s="361">
        <v>112439</v>
      </c>
      <c r="K15" s="2"/>
    </row>
    <row r="16" spans="1:8" ht="15.75" customHeight="1">
      <c r="A16" s="576" t="s">
        <v>276</v>
      </c>
      <c r="B16" s="572"/>
      <c r="C16" s="358"/>
      <c r="D16" s="366">
        <v>15000</v>
      </c>
      <c r="E16" s="370" t="s">
        <v>591</v>
      </c>
      <c r="F16" s="358"/>
      <c r="G16" s="373">
        <v>79171</v>
      </c>
      <c r="H16" s="361">
        <v>112439</v>
      </c>
    </row>
    <row r="17" spans="1:13" ht="15.75" customHeight="1" thickBot="1">
      <c r="A17" s="577" t="s">
        <v>248</v>
      </c>
      <c r="B17" s="573"/>
      <c r="C17" s="362">
        <v>7969</v>
      </c>
      <c r="D17" s="367">
        <v>8105</v>
      </c>
      <c r="E17" s="371" t="s">
        <v>598</v>
      </c>
      <c r="F17" s="362"/>
      <c r="G17" s="374">
        <v>8105</v>
      </c>
      <c r="H17" s="375"/>
      <c r="M17" s="137"/>
    </row>
    <row r="18" spans="1:10" ht="13.5" thickBot="1">
      <c r="A18" s="14" t="s">
        <v>41</v>
      </c>
      <c r="B18" s="797">
        <f>SUM(B11+B12+B13+B14+B15+B17)</f>
        <v>894118</v>
      </c>
      <c r="C18" s="797">
        <f>SUM(C11+C12+C13+C14+C15+C17)</f>
        <v>928374</v>
      </c>
      <c r="D18" s="797">
        <f>SUM(D11+D12+D13+D14+D15+D17)</f>
        <v>461000</v>
      </c>
      <c r="E18" s="798" t="s">
        <v>42</v>
      </c>
      <c r="F18" s="797">
        <f>SUM(F11:F17)</f>
        <v>980287</v>
      </c>
      <c r="G18" s="797">
        <f>SUM(G11:G15)</f>
        <v>1074250</v>
      </c>
      <c r="H18" s="797">
        <f>SUM(H11:H15)</f>
        <v>461000</v>
      </c>
      <c r="J18" s="137"/>
    </row>
    <row r="19" spans="1:10" ht="12.75">
      <c r="A19" s="949" t="s">
        <v>601</v>
      </c>
      <c r="B19" s="950"/>
      <c r="C19" s="950"/>
      <c r="D19" s="950"/>
      <c r="E19" s="950"/>
      <c r="F19" s="950"/>
      <c r="G19" s="950"/>
      <c r="H19" s="951"/>
      <c r="J19" s="137"/>
    </row>
    <row r="20" spans="1:10" ht="13.5" thickBot="1">
      <c r="A20" s="952"/>
      <c r="B20" s="953"/>
      <c r="C20" s="953"/>
      <c r="D20" s="953"/>
      <c r="E20" s="953"/>
      <c r="F20" s="953"/>
      <c r="G20" s="953"/>
      <c r="H20" s="954"/>
      <c r="J20" s="137"/>
    </row>
    <row r="21" spans="1:8" ht="12.75">
      <c r="A21" s="955" t="s">
        <v>43</v>
      </c>
      <c r="B21" s="956"/>
      <c r="C21" s="956"/>
      <c r="D21" s="957"/>
      <c r="E21" s="961" t="s">
        <v>44</v>
      </c>
      <c r="F21" s="962"/>
      <c r="G21" s="962"/>
      <c r="H21" s="963"/>
    </row>
    <row r="22" spans="1:8" ht="13.5" thickBot="1">
      <c r="A22" s="958"/>
      <c r="B22" s="959"/>
      <c r="C22" s="959"/>
      <c r="D22" s="960"/>
      <c r="E22" s="964"/>
      <c r="F22" s="965"/>
      <c r="G22" s="965"/>
      <c r="H22" s="966"/>
    </row>
    <row r="23" spans="1:13" ht="27" customHeight="1">
      <c r="A23" s="363"/>
      <c r="B23" s="359"/>
      <c r="C23" s="359"/>
      <c r="D23" s="365"/>
      <c r="E23" s="796" t="s">
        <v>592</v>
      </c>
      <c r="F23" s="793"/>
      <c r="G23" s="794"/>
      <c r="H23" s="807">
        <v>19143</v>
      </c>
      <c r="L23" s="137"/>
      <c r="M23" s="137"/>
    </row>
    <row r="24" spans="1:13" ht="25.5">
      <c r="A24" s="783"/>
      <c r="B24" s="784"/>
      <c r="C24" s="784"/>
      <c r="D24" s="792"/>
      <c r="E24" s="795" t="s">
        <v>195</v>
      </c>
      <c r="F24" s="358">
        <v>172446</v>
      </c>
      <c r="G24" s="373">
        <v>221384</v>
      </c>
      <c r="H24" s="361">
        <v>2059920</v>
      </c>
      <c r="M24" s="137"/>
    </row>
    <row r="25" spans="1:13" ht="12.75">
      <c r="A25" s="783"/>
      <c r="B25" s="784"/>
      <c r="C25" s="784"/>
      <c r="D25" s="792"/>
      <c r="E25" s="369" t="s">
        <v>300</v>
      </c>
      <c r="F25" s="358"/>
      <c r="G25" s="373"/>
      <c r="H25" s="361">
        <v>44843</v>
      </c>
      <c r="M25" s="137"/>
    </row>
    <row r="26" spans="1:8" ht="12.75">
      <c r="A26" s="783"/>
      <c r="B26" s="784"/>
      <c r="C26" s="784"/>
      <c r="D26" s="792"/>
      <c r="E26" s="370" t="s">
        <v>187</v>
      </c>
      <c r="F26" s="358"/>
      <c r="G26" s="373"/>
      <c r="H26" s="808">
        <v>424294</v>
      </c>
    </row>
    <row r="27" spans="1:8" ht="12.75">
      <c r="A27" s="364" t="s">
        <v>237</v>
      </c>
      <c r="B27" s="358">
        <v>106171</v>
      </c>
      <c r="C27" s="358">
        <v>245211</v>
      </c>
      <c r="D27" s="366">
        <v>2553057</v>
      </c>
      <c r="E27" s="369" t="s">
        <v>209</v>
      </c>
      <c r="F27" s="358">
        <v>466</v>
      </c>
      <c r="G27" s="373">
        <v>39</v>
      </c>
      <c r="H27" s="361"/>
    </row>
    <row r="28" spans="1:8" ht="12.75">
      <c r="A28" s="364" t="s">
        <v>238</v>
      </c>
      <c r="B28" s="358">
        <v>61532</v>
      </c>
      <c r="C28" s="358">
        <v>7611</v>
      </c>
      <c r="D28" s="366">
        <v>120192</v>
      </c>
      <c r="E28" s="369" t="s">
        <v>197</v>
      </c>
      <c r="F28" s="358">
        <v>205</v>
      </c>
      <c r="G28" s="373">
        <v>761</v>
      </c>
      <c r="H28" s="361">
        <v>514</v>
      </c>
    </row>
    <row r="29" spans="1:8" ht="15" customHeight="1">
      <c r="A29" s="364" t="s">
        <v>239</v>
      </c>
      <c r="B29" s="358">
        <v>400</v>
      </c>
      <c r="C29" s="358">
        <v>5422</v>
      </c>
      <c r="D29" s="366">
        <v>12935</v>
      </c>
      <c r="E29" s="370" t="s">
        <v>302</v>
      </c>
      <c r="F29" s="358">
        <v>44947</v>
      </c>
      <c r="G29" s="373">
        <v>117244</v>
      </c>
      <c r="H29" s="361">
        <v>144044</v>
      </c>
    </row>
    <row r="30" spans="1:8" ht="15" customHeight="1">
      <c r="A30" s="780" t="s">
        <v>248</v>
      </c>
      <c r="B30" s="358">
        <v>54969</v>
      </c>
      <c r="C30" s="358">
        <v>87508</v>
      </c>
      <c r="D30" s="366">
        <v>6574</v>
      </c>
      <c r="E30" s="369" t="s">
        <v>589</v>
      </c>
      <c r="F30" s="358">
        <v>20946</v>
      </c>
      <c r="G30" s="373">
        <v>115244</v>
      </c>
      <c r="H30" s="361">
        <v>123619</v>
      </c>
    </row>
    <row r="31" spans="1:8" ht="15" customHeight="1" thickBot="1">
      <c r="A31" s="791"/>
      <c r="B31" s="362"/>
      <c r="C31" s="362"/>
      <c r="D31" s="367"/>
      <c r="E31" s="788" t="s">
        <v>590</v>
      </c>
      <c r="F31" s="362"/>
      <c r="G31" s="374">
        <v>2000</v>
      </c>
      <c r="H31" s="789">
        <v>20425</v>
      </c>
    </row>
    <row r="32" spans="1:10" ht="13.5" thickBot="1">
      <c r="A32" s="790" t="s">
        <v>45</v>
      </c>
      <c r="B32" s="786">
        <f>SUM(B23:B30)</f>
        <v>223072</v>
      </c>
      <c r="C32" s="786">
        <f>SUM(C23:C30)</f>
        <v>345752</v>
      </c>
      <c r="D32" s="787">
        <f>SUM(D23:D30)</f>
        <v>2692758</v>
      </c>
      <c r="E32" s="785" t="s">
        <v>46</v>
      </c>
      <c r="F32" s="786">
        <f>SUM(F24:F29)</f>
        <v>218064</v>
      </c>
      <c r="G32" s="786">
        <f>SUM(G24:G29)</f>
        <v>339428</v>
      </c>
      <c r="H32" s="787">
        <f>SUM(H23:H29)</f>
        <v>2692758</v>
      </c>
      <c r="J32" s="137"/>
    </row>
    <row r="33" spans="1:8" ht="27" customHeight="1">
      <c r="A33" s="946" t="s">
        <v>602</v>
      </c>
      <c r="B33" s="947"/>
      <c r="C33" s="947"/>
      <c r="D33" s="947"/>
      <c r="E33" s="947"/>
      <c r="F33" s="947"/>
      <c r="G33" s="947"/>
      <c r="H33" s="948"/>
    </row>
    <row r="34" spans="1:8" ht="13.5" thickBot="1">
      <c r="A34" s="15" t="s">
        <v>47</v>
      </c>
      <c r="B34" s="357">
        <f>B18+B32</f>
        <v>1117190</v>
      </c>
      <c r="C34" s="357">
        <f>C18+C32</f>
        <v>1274126</v>
      </c>
      <c r="D34" s="357">
        <f>D18+D32</f>
        <v>3153758</v>
      </c>
      <c r="E34" s="22" t="s">
        <v>47</v>
      </c>
      <c r="F34" s="357">
        <f>F18+F32</f>
        <v>1198351</v>
      </c>
      <c r="G34" s="357">
        <f>G18+G32</f>
        <v>1413678</v>
      </c>
      <c r="H34" s="357">
        <f>H18+H32</f>
        <v>3153758</v>
      </c>
    </row>
    <row r="35" ht="12.75">
      <c r="H35" s="135"/>
    </row>
    <row r="36" spans="3:8" ht="12.75">
      <c r="C36" s="7"/>
      <c r="D36" s="7"/>
      <c r="G36" s="4"/>
      <c r="H36" s="7"/>
    </row>
  </sheetData>
  <sheetProtection/>
  <mergeCells count="8">
    <mergeCell ref="A2:H3"/>
    <mergeCell ref="G5:H5"/>
    <mergeCell ref="A33:H33"/>
    <mergeCell ref="A19:H20"/>
    <mergeCell ref="A21:D22"/>
    <mergeCell ref="E21:H22"/>
    <mergeCell ref="E9:H10"/>
    <mergeCell ref="A9:D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scale="69" r:id="rId1"/>
  <headerFooter alignWithMargins="0">
    <oddHeader>&amp;R10. sz. melléklet
.../2016.(...) Egyek Önk.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M27" sqref="M27"/>
    </sheetView>
  </sheetViews>
  <sheetFormatPr defaultColWidth="9.00390625" defaultRowHeight="12.75"/>
  <cols>
    <col min="8" max="8" width="16.125" style="0" customWidth="1"/>
  </cols>
  <sheetData>
    <row r="1" spans="1:9" ht="20.25">
      <c r="A1" s="967" t="s">
        <v>116</v>
      </c>
      <c r="B1" s="967"/>
      <c r="C1" s="967"/>
      <c r="D1" s="967"/>
      <c r="E1" s="967"/>
      <c r="F1" s="967"/>
      <c r="G1" s="967"/>
      <c r="H1" s="967"/>
      <c r="I1" s="967"/>
    </row>
    <row r="2" spans="1:9" ht="15.75">
      <c r="A2" s="105"/>
      <c r="B2" s="105"/>
      <c r="C2" s="105"/>
      <c r="D2" s="105"/>
      <c r="E2" s="105"/>
      <c r="F2" s="105"/>
      <c r="G2" s="105"/>
      <c r="H2" s="105"/>
      <c r="I2" s="105"/>
    </row>
    <row r="3" spans="5:6" ht="15.75">
      <c r="E3" s="914"/>
      <c r="F3" s="914"/>
    </row>
    <row r="4" spans="1:9" ht="15.75">
      <c r="A4" s="914" t="s">
        <v>456</v>
      </c>
      <c r="B4" s="914"/>
      <c r="C4" s="914"/>
      <c r="D4" s="914"/>
      <c r="E4" s="914"/>
      <c r="F4" s="914"/>
      <c r="G4" s="914"/>
      <c r="H4" s="914"/>
      <c r="I4" s="914"/>
    </row>
    <row r="5" spans="1:9" ht="15.75">
      <c r="A5" s="914" t="s">
        <v>117</v>
      </c>
      <c r="B5" s="914"/>
      <c r="C5" s="914"/>
      <c r="D5" s="914"/>
      <c r="E5" s="914"/>
      <c r="F5" s="914"/>
      <c r="G5" s="914"/>
      <c r="H5" s="914"/>
      <c r="I5" s="914"/>
    </row>
    <row r="11" ht="12.75">
      <c r="H11" t="s">
        <v>55</v>
      </c>
    </row>
    <row r="12" spans="1:9" ht="12.75">
      <c r="A12" s="106"/>
      <c r="B12" s="106"/>
      <c r="C12" s="108"/>
      <c r="D12" s="173"/>
      <c r="E12" s="173"/>
      <c r="F12" s="173"/>
      <c r="G12" s="173"/>
      <c r="H12" s="106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107" t="s">
        <v>118</v>
      </c>
      <c r="B14" s="2"/>
      <c r="C14" s="2"/>
      <c r="D14" s="2"/>
      <c r="E14" s="2"/>
      <c r="F14" s="2"/>
      <c r="G14" s="2"/>
      <c r="H14" s="107">
        <f>SUM(H16:H17)</f>
        <v>15000</v>
      </c>
      <c r="I14" s="2"/>
    </row>
    <row r="15" spans="1:9" ht="19.5" customHeight="1">
      <c r="A15" s="107"/>
      <c r="B15" s="2"/>
      <c r="C15" s="2"/>
      <c r="D15" s="968"/>
      <c r="E15" s="968"/>
      <c r="F15" s="968"/>
      <c r="G15" s="968"/>
      <c r="H15" s="108"/>
      <c r="I15" s="2"/>
    </row>
    <row r="16" spans="1:9" s="278" customFormat="1" ht="27" customHeight="1">
      <c r="A16" s="279"/>
      <c r="B16" s="277"/>
      <c r="C16" s="277"/>
      <c r="D16" s="969" t="s">
        <v>274</v>
      </c>
      <c r="E16" s="969"/>
      <c r="F16" s="969"/>
      <c r="G16" s="969"/>
      <c r="H16" s="276">
        <v>15000</v>
      </c>
      <c r="I16" s="277"/>
    </row>
    <row r="17" spans="1:9" ht="25.5" customHeight="1">
      <c r="A17" s="107"/>
      <c r="B17" s="2"/>
      <c r="C17" s="2"/>
      <c r="D17" s="970"/>
      <c r="E17" s="970"/>
      <c r="F17" s="970"/>
      <c r="G17" s="970"/>
      <c r="H17" s="108"/>
      <c r="I17" s="2"/>
    </row>
    <row r="18" spans="1:9" ht="15.75">
      <c r="A18" s="107"/>
      <c r="B18" s="2"/>
      <c r="C18" s="2"/>
      <c r="D18" s="968"/>
      <c r="E18" s="968"/>
      <c r="F18" s="968"/>
      <c r="G18" s="968"/>
      <c r="H18" s="106"/>
      <c r="I18" s="2"/>
    </row>
    <row r="19" spans="1:9" ht="15.75">
      <c r="A19" s="107"/>
      <c r="B19" s="2"/>
      <c r="C19" s="2"/>
      <c r="D19" s="2"/>
      <c r="E19" s="2"/>
      <c r="F19" s="2"/>
      <c r="G19" s="2"/>
      <c r="H19" s="2"/>
      <c r="I19" s="2"/>
    </row>
    <row r="20" spans="1:9" ht="20.25">
      <c r="A20" s="109" t="s">
        <v>119</v>
      </c>
      <c r="B20" s="109"/>
      <c r="C20" s="109"/>
      <c r="D20" s="109"/>
      <c r="E20" s="109"/>
      <c r="F20" s="109"/>
      <c r="G20" s="109"/>
      <c r="H20" s="109">
        <f>H14</f>
        <v>15000</v>
      </c>
      <c r="I20" s="2"/>
    </row>
  </sheetData>
  <sheetProtection/>
  <mergeCells count="8">
    <mergeCell ref="A1:I1"/>
    <mergeCell ref="A4:I4"/>
    <mergeCell ref="A5:I5"/>
    <mergeCell ref="D18:G18"/>
    <mergeCell ref="D15:G15"/>
    <mergeCell ref="D16:G16"/>
    <mergeCell ref="D17:G17"/>
    <mergeCell ref="E3:F3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&amp;R11. sz. melléklet
..../2016.(......) Egek Önk.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7" sqref="E7:F7"/>
    </sheetView>
  </sheetViews>
  <sheetFormatPr defaultColWidth="9.00390625" defaultRowHeight="12.75"/>
  <cols>
    <col min="4" max="4" width="23.625" style="0" customWidth="1"/>
    <col min="6" max="6" width="8.375" style="0" customWidth="1"/>
    <col min="8" max="8" width="6.875" style="0" customWidth="1"/>
  </cols>
  <sheetData>
    <row r="1" spans="1:10" ht="38.25" customHeight="1">
      <c r="A1" s="971" t="s">
        <v>457</v>
      </c>
      <c r="B1" s="971"/>
      <c r="C1" s="971"/>
      <c r="D1" s="971"/>
      <c r="E1" s="971"/>
      <c r="F1" s="971"/>
      <c r="G1" s="971"/>
      <c r="H1" s="971"/>
      <c r="I1" s="971"/>
      <c r="J1" s="971"/>
    </row>
    <row r="2" spans="1:10" ht="15.75">
      <c r="A2" s="110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 thickBot="1">
      <c r="A4" s="111"/>
      <c r="B4" s="111"/>
      <c r="C4" s="111"/>
      <c r="D4" s="111"/>
      <c r="E4" s="111"/>
      <c r="F4" s="111"/>
      <c r="G4" s="976" t="s">
        <v>120</v>
      </c>
      <c r="H4" s="976"/>
      <c r="I4" s="976"/>
      <c r="J4" s="976"/>
    </row>
    <row r="5" spans="1:10" ht="16.5" thickBot="1">
      <c r="A5" s="979" t="s">
        <v>16</v>
      </c>
      <c r="B5" s="980"/>
      <c r="C5" s="980"/>
      <c r="D5" s="981"/>
      <c r="E5" s="985" t="s">
        <v>64</v>
      </c>
      <c r="F5" s="986"/>
      <c r="G5" s="986"/>
      <c r="H5" s="986"/>
      <c r="I5" s="986"/>
      <c r="J5" s="987"/>
    </row>
    <row r="6" spans="1:10" ht="16.5" thickBot="1">
      <c r="A6" s="982"/>
      <c r="B6" s="983"/>
      <c r="C6" s="983"/>
      <c r="D6" s="984"/>
      <c r="E6" s="972" t="s">
        <v>121</v>
      </c>
      <c r="F6" s="973"/>
      <c r="G6" s="977" t="s">
        <v>122</v>
      </c>
      <c r="H6" s="978"/>
      <c r="I6" s="974" t="s">
        <v>123</v>
      </c>
      <c r="J6" s="975"/>
    </row>
    <row r="7" spans="1:10" ht="46.5" customHeight="1" thickBot="1">
      <c r="A7" s="990" t="s">
        <v>556</v>
      </c>
      <c r="B7" s="991"/>
      <c r="C7" s="991"/>
      <c r="D7" s="992"/>
      <c r="E7" s="988">
        <v>1844871</v>
      </c>
      <c r="F7" s="989"/>
      <c r="G7" s="988">
        <v>1951807</v>
      </c>
      <c r="H7" s="989"/>
      <c r="I7" s="988">
        <f>G7-E7</f>
        <v>106936</v>
      </c>
      <c r="J7" s="989"/>
    </row>
    <row r="8" spans="1:10" ht="26.25" customHeight="1" thickBot="1">
      <c r="A8" s="993" t="s">
        <v>48</v>
      </c>
      <c r="B8" s="994"/>
      <c r="C8" s="994"/>
      <c r="D8" s="995"/>
      <c r="E8" s="996">
        <f>SUM(E7:F7)</f>
        <v>1844871</v>
      </c>
      <c r="F8" s="997"/>
      <c r="G8" s="996">
        <f>SUM(G7:H7)</f>
        <v>1951807</v>
      </c>
      <c r="H8" s="997"/>
      <c r="I8" s="998">
        <f>SUM(I7:J7)</f>
        <v>106936</v>
      </c>
      <c r="J8" s="999"/>
    </row>
    <row r="9" ht="35.25" customHeight="1"/>
  </sheetData>
  <sheetProtection/>
  <mergeCells count="15">
    <mergeCell ref="G7:H7"/>
    <mergeCell ref="A7:D7"/>
    <mergeCell ref="E7:F7"/>
    <mergeCell ref="I7:J7"/>
    <mergeCell ref="A8:D8"/>
    <mergeCell ref="G8:H8"/>
    <mergeCell ref="I8:J8"/>
    <mergeCell ref="E8:F8"/>
    <mergeCell ref="A1:J1"/>
    <mergeCell ref="E6:F6"/>
    <mergeCell ref="I6:J6"/>
    <mergeCell ref="G4:J4"/>
    <mergeCell ref="G6:H6"/>
    <mergeCell ref="A5:D6"/>
    <mergeCell ref="E5:J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 sz. melléket 
..../2016.(.....) Egyek Önk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60" workbookViewId="0" topLeftCell="A12">
      <selection activeCell="I34" sqref="I34"/>
    </sheetView>
  </sheetViews>
  <sheetFormatPr defaultColWidth="9.00390625" defaultRowHeight="12.75"/>
  <cols>
    <col min="2" max="2" width="26.875" style="0" customWidth="1"/>
    <col min="6" max="6" width="16.75390625" style="0" customWidth="1"/>
    <col min="7" max="7" width="14.00390625" style="0" customWidth="1"/>
    <col min="8" max="9" width="11.00390625" style="0" customWidth="1"/>
    <col min="10" max="10" width="11.125" style="0" customWidth="1"/>
    <col min="11" max="11" width="11.375" style="0" customWidth="1"/>
    <col min="12" max="12" width="10.75390625" style="0" customWidth="1"/>
    <col min="13" max="13" width="11.25390625" style="0" customWidth="1"/>
    <col min="14" max="14" width="12.125" style="0" customWidth="1"/>
    <col min="15" max="15" width="12.00390625" style="0" customWidth="1"/>
    <col min="16" max="16" width="11.125" style="0" customWidth="1"/>
  </cols>
  <sheetData>
    <row r="1" spans="1:7" s="174" customFormat="1" ht="33" customHeight="1">
      <c r="A1" s="1009" t="s">
        <v>151</v>
      </c>
      <c r="B1" s="1009"/>
      <c r="C1" s="1009"/>
      <c r="D1" s="1009"/>
      <c r="E1" s="1009"/>
      <c r="F1" s="1009"/>
      <c r="G1" s="1009"/>
    </row>
    <row r="2" spans="1:8" s="174" customFormat="1" ht="15.75" customHeight="1" thickBot="1">
      <c r="A2" s="266"/>
      <c r="B2" s="266"/>
      <c r="C2" s="266"/>
      <c r="D2" s="1010"/>
      <c r="E2" s="1010"/>
      <c r="F2" s="1011" t="s">
        <v>133</v>
      </c>
      <c r="G2" s="1011"/>
      <c r="H2" s="176"/>
    </row>
    <row r="3" spans="1:7" s="174" customFormat="1" ht="63" customHeight="1">
      <c r="A3" s="1012" t="s">
        <v>87</v>
      </c>
      <c r="B3" s="1014" t="s">
        <v>154</v>
      </c>
      <c r="C3" s="1019" t="s">
        <v>134</v>
      </c>
      <c r="D3" s="1020"/>
      <c r="E3" s="1020"/>
      <c r="F3" s="1021"/>
      <c r="G3" s="1022" t="s">
        <v>135</v>
      </c>
    </row>
    <row r="4" spans="1:7" s="174" customFormat="1" ht="15.75" thickBot="1">
      <c r="A4" s="1013"/>
      <c r="B4" s="1015"/>
      <c r="C4" s="177" t="s">
        <v>405</v>
      </c>
      <c r="D4" s="177" t="s">
        <v>406</v>
      </c>
      <c r="E4" s="177" t="s">
        <v>407</v>
      </c>
      <c r="F4" s="177" t="s">
        <v>459</v>
      </c>
      <c r="G4" s="1023"/>
    </row>
    <row r="5" spans="1:7" s="174" customFormat="1" ht="15.75" thickBot="1">
      <c r="A5" s="633">
        <v>1</v>
      </c>
      <c r="B5" s="634">
        <v>2</v>
      </c>
      <c r="C5" s="634">
        <v>3</v>
      </c>
      <c r="D5" s="634">
        <v>4</v>
      </c>
      <c r="E5" s="634">
        <v>5</v>
      </c>
      <c r="F5" s="634">
        <v>6</v>
      </c>
      <c r="G5" s="635">
        <v>7</v>
      </c>
    </row>
    <row r="6" spans="1:7" s="174" customFormat="1" ht="65.25" customHeight="1">
      <c r="A6" s="636" t="s">
        <v>18</v>
      </c>
      <c r="B6" s="637" t="s">
        <v>462</v>
      </c>
      <c r="C6" s="638">
        <v>796</v>
      </c>
      <c r="D6" s="638">
        <v>796</v>
      </c>
      <c r="E6" s="638">
        <v>796</v>
      </c>
      <c r="F6" s="638">
        <v>796</v>
      </c>
      <c r="G6" s="639">
        <f aca="true" t="shared" si="0" ref="G6:G13">SUM(C6:F6)</f>
        <v>3184</v>
      </c>
    </row>
    <row r="7" spans="1:7" s="174" customFormat="1" ht="67.5" customHeight="1">
      <c r="A7" s="178" t="s">
        <v>22</v>
      </c>
      <c r="B7" s="640" t="s">
        <v>463</v>
      </c>
      <c r="C7" s="641">
        <v>1985</v>
      </c>
      <c r="D7" s="641">
        <v>1985</v>
      </c>
      <c r="E7" s="641">
        <v>1985</v>
      </c>
      <c r="F7" s="641">
        <v>1985</v>
      </c>
      <c r="G7" s="642">
        <f t="shared" si="0"/>
        <v>7940</v>
      </c>
    </row>
    <row r="8" spans="1:7" s="174" customFormat="1" ht="54" customHeight="1">
      <c r="A8" s="178" t="s">
        <v>26</v>
      </c>
      <c r="B8" s="643" t="s">
        <v>464</v>
      </c>
      <c r="C8" s="641">
        <v>1436</v>
      </c>
      <c r="D8" s="641">
        <v>1436</v>
      </c>
      <c r="E8" s="641">
        <v>1436</v>
      </c>
      <c r="F8" s="641">
        <v>1436</v>
      </c>
      <c r="G8" s="642">
        <f t="shared" si="0"/>
        <v>5744</v>
      </c>
    </row>
    <row r="9" spans="1:7" s="174" customFormat="1" ht="48" customHeight="1">
      <c r="A9" s="178" t="s">
        <v>20</v>
      </c>
      <c r="B9" s="643" t="s">
        <v>397</v>
      </c>
      <c r="C9" s="641">
        <v>980</v>
      </c>
      <c r="D9" s="641">
        <v>980</v>
      </c>
      <c r="E9" s="641">
        <v>980</v>
      </c>
      <c r="F9" s="641">
        <v>980</v>
      </c>
      <c r="G9" s="642">
        <f t="shared" si="0"/>
        <v>3920</v>
      </c>
    </row>
    <row r="10" spans="1:7" s="174" customFormat="1" ht="75.75" customHeight="1">
      <c r="A10" s="178" t="s">
        <v>23</v>
      </c>
      <c r="B10" s="643" t="s">
        <v>398</v>
      </c>
      <c r="C10" s="641">
        <v>30</v>
      </c>
      <c r="D10" s="641">
        <v>30</v>
      </c>
      <c r="E10" s="641">
        <v>30</v>
      </c>
      <c r="F10" s="641">
        <v>30</v>
      </c>
      <c r="G10" s="642">
        <f t="shared" si="0"/>
        <v>120</v>
      </c>
    </row>
    <row r="11" spans="1:7" s="174" customFormat="1" ht="109.5" customHeight="1">
      <c r="A11" s="178" t="s">
        <v>27</v>
      </c>
      <c r="B11" s="643" t="s">
        <v>408</v>
      </c>
      <c r="C11" s="641">
        <v>135</v>
      </c>
      <c r="D11" s="641">
        <v>135</v>
      </c>
      <c r="E11" s="641">
        <v>135</v>
      </c>
      <c r="F11" s="641">
        <v>135</v>
      </c>
      <c r="G11" s="642">
        <f t="shared" si="0"/>
        <v>540</v>
      </c>
    </row>
    <row r="12" spans="1:7" s="174" customFormat="1" ht="25.5">
      <c r="A12" s="178" t="s">
        <v>21</v>
      </c>
      <c r="B12" s="643" t="s">
        <v>399</v>
      </c>
      <c r="C12" s="641">
        <v>950</v>
      </c>
      <c r="D12" s="641">
        <v>950</v>
      </c>
      <c r="E12" s="641">
        <v>950</v>
      </c>
      <c r="F12" s="641">
        <v>950</v>
      </c>
      <c r="G12" s="642">
        <f t="shared" si="0"/>
        <v>3800</v>
      </c>
    </row>
    <row r="13" spans="1:7" s="174" customFormat="1" ht="118.5" customHeight="1" thickBot="1">
      <c r="A13" s="644" t="s">
        <v>29</v>
      </c>
      <c r="B13" s="645" t="s">
        <v>465</v>
      </c>
      <c r="C13" s="646">
        <v>262</v>
      </c>
      <c r="D13" s="646">
        <v>262</v>
      </c>
      <c r="E13" s="646">
        <v>262</v>
      </c>
      <c r="F13" s="646">
        <v>262</v>
      </c>
      <c r="G13" s="647">
        <f t="shared" si="0"/>
        <v>1048</v>
      </c>
    </row>
    <row r="14" spans="1:7" s="174" customFormat="1" ht="15.75" thickBot="1">
      <c r="A14" s="648"/>
      <c r="B14" s="649" t="s">
        <v>136</v>
      </c>
      <c r="C14" s="650">
        <f>SUM(C6:C13)</f>
        <v>6574</v>
      </c>
      <c r="D14" s="650">
        <f>SUM(D6:D13)</f>
        <v>6574</v>
      </c>
      <c r="E14" s="650">
        <f>SUM(E6:E13)</f>
        <v>6574</v>
      </c>
      <c r="F14" s="650">
        <f>SUM(F6:F13)</f>
        <v>6574</v>
      </c>
      <c r="G14" s="651">
        <f>SUM(G6:G13)</f>
        <v>26296</v>
      </c>
    </row>
    <row r="15" spans="1:7" s="174" customFormat="1" ht="15">
      <c r="A15" s="836"/>
      <c r="B15" s="837"/>
      <c r="C15" s="838"/>
      <c r="D15" s="838"/>
      <c r="E15" s="838"/>
      <c r="F15" s="838"/>
      <c r="G15" s="838"/>
    </row>
    <row r="16" spans="1:16" s="174" customFormat="1" ht="30.75" customHeight="1">
      <c r="A16" s="1030" t="s">
        <v>458</v>
      </c>
      <c r="B16" s="1030"/>
      <c r="C16" s="1030"/>
      <c r="D16" s="1030"/>
      <c r="E16" s="1030"/>
      <c r="F16" s="1030"/>
      <c r="G16" s="1030"/>
      <c r="H16" s="1030"/>
      <c r="I16" s="1030"/>
      <c r="J16" s="1030"/>
      <c r="K16" s="1030"/>
      <c r="L16" s="1030"/>
      <c r="M16" s="1030"/>
      <c r="N16" s="1030"/>
      <c r="O16" s="1030"/>
      <c r="P16" s="1030"/>
    </row>
    <row r="17" spans="1:16" s="174" customFormat="1" ht="15.75" thickBot="1">
      <c r="A17" s="175"/>
      <c r="B17" s="175"/>
      <c r="P17" s="179" t="s">
        <v>133</v>
      </c>
    </row>
    <row r="18" spans="1:27" s="174" customFormat="1" ht="63.75" thickBot="1">
      <c r="A18" s="809" t="s">
        <v>87</v>
      </c>
      <c r="B18" s="1031" t="s">
        <v>146</v>
      </c>
      <c r="C18" s="1032"/>
      <c r="D18" s="1032"/>
      <c r="E18" s="1033"/>
      <c r="F18" s="810" t="s">
        <v>155</v>
      </c>
      <c r="G18" s="811" t="s">
        <v>178</v>
      </c>
      <c r="H18" s="811" t="s">
        <v>409</v>
      </c>
      <c r="I18" s="811" t="s">
        <v>410</v>
      </c>
      <c r="J18" s="811" t="s">
        <v>411</v>
      </c>
      <c r="K18" s="811" t="s">
        <v>412</v>
      </c>
      <c r="L18" s="811" t="s">
        <v>413</v>
      </c>
      <c r="M18" s="811" t="s">
        <v>414</v>
      </c>
      <c r="N18" s="811" t="s">
        <v>415</v>
      </c>
      <c r="O18" s="811" t="s">
        <v>416</v>
      </c>
      <c r="P18" s="810" t="s">
        <v>460</v>
      </c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9"/>
    </row>
    <row r="19" spans="1:16" s="174" customFormat="1" ht="18.75" customHeight="1" thickBot="1">
      <c r="A19" s="812" t="s">
        <v>18</v>
      </c>
      <c r="B19" s="1024" t="s">
        <v>466</v>
      </c>
      <c r="C19" s="1025"/>
      <c r="D19" s="1025"/>
      <c r="E19" s="1026"/>
      <c r="F19" s="813">
        <v>23500</v>
      </c>
      <c r="G19" s="814"/>
      <c r="H19" s="815"/>
      <c r="I19" s="814"/>
      <c r="J19" s="816"/>
      <c r="K19" s="817"/>
      <c r="L19" s="816"/>
      <c r="M19" s="817"/>
      <c r="N19" s="816"/>
      <c r="O19" s="817"/>
      <c r="P19" s="817"/>
    </row>
    <row r="20" spans="1:16" s="174" customFormat="1" ht="18.75" customHeight="1" thickBot="1">
      <c r="A20" s="812" t="s">
        <v>22</v>
      </c>
      <c r="B20" s="1006" t="s">
        <v>557</v>
      </c>
      <c r="C20" s="1007"/>
      <c r="D20" s="1007"/>
      <c r="E20" s="1008"/>
      <c r="F20" s="813">
        <v>1951807</v>
      </c>
      <c r="G20" s="818"/>
      <c r="H20" s="815"/>
      <c r="I20" s="818"/>
      <c r="J20" s="816"/>
      <c r="K20" s="819"/>
      <c r="L20" s="816"/>
      <c r="M20" s="819"/>
      <c r="N20" s="816"/>
      <c r="O20" s="819"/>
      <c r="P20" s="819"/>
    </row>
    <row r="21" spans="1:16" s="174" customFormat="1" ht="15" customHeight="1" thickBot="1">
      <c r="A21" s="812" t="s">
        <v>26</v>
      </c>
      <c r="B21" s="1006" t="s">
        <v>468</v>
      </c>
      <c r="C21" s="1007"/>
      <c r="D21" s="1007"/>
      <c r="E21" s="1008"/>
      <c r="F21" s="820">
        <v>12935</v>
      </c>
      <c r="G21" s="821"/>
      <c r="H21" s="822"/>
      <c r="I21" s="821"/>
      <c r="J21" s="823"/>
      <c r="K21" s="824"/>
      <c r="L21" s="823"/>
      <c r="M21" s="824"/>
      <c r="N21" s="823"/>
      <c r="O21" s="824"/>
      <c r="P21" s="824"/>
    </row>
    <row r="22" spans="1:16" s="174" customFormat="1" ht="15" customHeight="1" thickBot="1">
      <c r="A22" s="812" t="s">
        <v>20</v>
      </c>
      <c r="B22" s="1027" t="s">
        <v>469</v>
      </c>
      <c r="C22" s="1028"/>
      <c r="D22" s="1028"/>
      <c r="E22" s="1029"/>
      <c r="F22" s="820">
        <v>500</v>
      </c>
      <c r="G22" s="821"/>
      <c r="H22" s="822"/>
      <c r="I22" s="821"/>
      <c r="J22" s="823"/>
      <c r="K22" s="824"/>
      <c r="L22" s="823"/>
      <c r="M22" s="824"/>
      <c r="N22" s="823"/>
      <c r="O22" s="824"/>
      <c r="P22" s="824"/>
    </row>
    <row r="23" spans="1:16" s="174" customFormat="1" ht="16.5" thickBot="1">
      <c r="A23" s="812" t="s">
        <v>23</v>
      </c>
      <c r="B23" s="1027" t="s">
        <v>603</v>
      </c>
      <c r="C23" s="1028"/>
      <c r="D23" s="1028"/>
      <c r="E23" s="1029"/>
      <c r="F23" s="820">
        <v>2000</v>
      </c>
      <c r="G23" s="821"/>
      <c r="H23" s="822"/>
      <c r="I23" s="821"/>
      <c r="J23" s="823"/>
      <c r="K23" s="824"/>
      <c r="L23" s="823"/>
      <c r="M23" s="824"/>
      <c r="N23" s="823"/>
      <c r="O23" s="824"/>
      <c r="P23" s="824"/>
    </row>
    <row r="24" spans="1:16" s="174" customFormat="1" ht="15.75" customHeight="1" thickBot="1">
      <c r="A24" s="812" t="s">
        <v>27</v>
      </c>
      <c r="B24" s="1016" t="s">
        <v>153</v>
      </c>
      <c r="C24" s="1017"/>
      <c r="D24" s="1017"/>
      <c r="E24" s="1018"/>
      <c r="F24" s="825">
        <f aca="true" t="shared" si="1" ref="F24:P24">SUM(F19:F23)</f>
        <v>1990742</v>
      </c>
      <c r="G24" s="825">
        <f t="shared" si="1"/>
        <v>0</v>
      </c>
      <c r="H24" s="825">
        <f t="shared" si="1"/>
        <v>0</v>
      </c>
      <c r="I24" s="825">
        <f t="shared" si="1"/>
        <v>0</v>
      </c>
      <c r="J24" s="826">
        <f t="shared" si="1"/>
        <v>0</v>
      </c>
      <c r="K24" s="826">
        <f t="shared" si="1"/>
        <v>0</v>
      </c>
      <c r="L24" s="826">
        <f t="shared" si="1"/>
        <v>0</v>
      </c>
      <c r="M24" s="826">
        <f t="shared" si="1"/>
        <v>0</v>
      </c>
      <c r="N24" s="826">
        <f t="shared" si="1"/>
        <v>0</v>
      </c>
      <c r="O24" s="826">
        <f t="shared" si="1"/>
        <v>0</v>
      </c>
      <c r="P24" s="826">
        <f t="shared" si="1"/>
        <v>0</v>
      </c>
    </row>
    <row r="25" spans="1:16" s="174" customFormat="1" ht="33" customHeight="1" thickBot="1">
      <c r="A25" s="812" t="s">
        <v>21</v>
      </c>
      <c r="B25" s="1000" t="s">
        <v>470</v>
      </c>
      <c r="C25" s="1001"/>
      <c r="D25" s="1001"/>
      <c r="E25" s="1002"/>
      <c r="F25" s="827">
        <v>6574</v>
      </c>
      <c r="G25" s="839">
        <v>6574</v>
      </c>
      <c r="H25" s="839">
        <v>6574</v>
      </c>
      <c r="I25" s="839">
        <v>6574</v>
      </c>
      <c r="J25" s="828"/>
      <c r="K25" s="829"/>
      <c r="L25" s="830"/>
      <c r="M25" s="829"/>
      <c r="N25" s="830"/>
      <c r="O25" s="829"/>
      <c r="P25" s="831"/>
    </row>
    <row r="26" spans="1:16" s="174" customFormat="1" ht="15.75" customHeight="1" thickBot="1">
      <c r="A26" s="812" t="s">
        <v>29</v>
      </c>
      <c r="B26" s="1003" t="s">
        <v>471</v>
      </c>
      <c r="C26" s="1004"/>
      <c r="D26" s="1004"/>
      <c r="E26" s="1005"/>
      <c r="F26" s="832">
        <f aca="true" t="shared" si="2" ref="F26:P26">SUM(F24:F25)</f>
        <v>1997316</v>
      </c>
      <c r="G26" s="833">
        <f t="shared" si="2"/>
        <v>6574</v>
      </c>
      <c r="H26" s="832">
        <f t="shared" si="2"/>
        <v>6574</v>
      </c>
      <c r="I26" s="833">
        <f t="shared" si="2"/>
        <v>6574</v>
      </c>
      <c r="J26" s="834">
        <f t="shared" si="2"/>
        <v>0</v>
      </c>
      <c r="K26" s="835">
        <f t="shared" si="2"/>
        <v>0</v>
      </c>
      <c r="L26" s="834">
        <f t="shared" si="2"/>
        <v>0</v>
      </c>
      <c r="M26" s="835">
        <f t="shared" si="2"/>
        <v>0</v>
      </c>
      <c r="N26" s="834">
        <f t="shared" si="2"/>
        <v>0</v>
      </c>
      <c r="O26" s="835">
        <f t="shared" si="2"/>
        <v>0</v>
      </c>
      <c r="P26" s="835">
        <f t="shared" si="2"/>
        <v>0</v>
      </c>
    </row>
  </sheetData>
  <sheetProtection/>
  <mergeCells count="17">
    <mergeCell ref="G3:G4"/>
    <mergeCell ref="B19:E19"/>
    <mergeCell ref="B21:E21"/>
    <mergeCell ref="B22:E22"/>
    <mergeCell ref="B23:E23"/>
    <mergeCell ref="A16:P16"/>
    <mergeCell ref="B18:E18"/>
    <mergeCell ref="B25:E25"/>
    <mergeCell ref="B26:E26"/>
    <mergeCell ref="B20:E20"/>
    <mergeCell ref="A1:G1"/>
    <mergeCell ref="D2:E2"/>
    <mergeCell ref="F2:G2"/>
    <mergeCell ref="A3:A4"/>
    <mergeCell ref="B3:B4"/>
    <mergeCell ref="B24:E2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headerFooter>
    <oddHeader>&amp;C13.mellékelt
....../2016.(...........) Egyek Önk.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H20" sqref="H20"/>
    </sheetView>
  </sheetViews>
  <sheetFormatPr defaultColWidth="8.00390625" defaultRowHeight="12.75"/>
  <cols>
    <col min="1" max="1" width="4.875" style="174" customWidth="1"/>
    <col min="2" max="2" width="58.875" style="174" customWidth="1"/>
    <col min="3" max="3" width="16.75390625" style="174" customWidth="1"/>
    <col min="4" max="5" width="17.125" style="174" customWidth="1"/>
    <col min="6" max="6" width="19.00390625" style="174" customWidth="1"/>
    <col min="7" max="16384" width="8.00390625" style="174" customWidth="1"/>
  </cols>
  <sheetData>
    <row r="1" spans="1:6" ht="33" customHeight="1">
      <c r="A1" s="1009" t="s">
        <v>152</v>
      </c>
      <c r="B1" s="1009"/>
      <c r="C1" s="1009"/>
      <c r="D1" s="1009"/>
      <c r="E1" s="1009"/>
      <c r="F1" s="1009"/>
    </row>
    <row r="2" spans="1:6" ht="15.75" customHeight="1" thickBot="1">
      <c r="A2" s="175"/>
      <c r="B2" s="175"/>
      <c r="D2" s="176"/>
      <c r="F2" s="179" t="s">
        <v>133</v>
      </c>
    </row>
    <row r="3" spans="1:6" ht="26.25" customHeight="1" thickBot="1">
      <c r="A3" s="180" t="s">
        <v>87</v>
      </c>
      <c r="B3" s="181" t="s">
        <v>137</v>
      </c>
      <c r="C3" s="182" t="s">
        <v>156</v>
      </c>
      <c r="D3" s="226" t="s">
        <v>177</v>
      </c>
      <c r="E3" s="227" t="s">
        <v>394</v>
      </c>
      <c r="F3" s="226" t="s">
        <v>461</v>
      </c>
    </row>
    <row r="4" spans="1:6" ht="15.75" thickBot="1">
      <c r="A4" s="183">
        <v>1</v>
      </c>
      <c r="B4" s="184">
        <v>2</v>
      </c>
      <c r="C4" s="185">
        <v>3</v>
      </c>
      <c r="D4" s="228">
        <v>4</v>
      </c>
      <c r="E4" s="225">
        <v>5</v>
      </c>
      <c r="F4" s="229">
        <v>6</v>
      </c>
    </row>
    <row r="5" spans="1:6" ht="15">
      <c r="A5" s="186" t="s">
        <v>18</v>
      </c>
      <c r="B5" s="187" t="s">
        <v>138</v>
      </c>
      <c r="C5" s="213">
        <v>70126</v>
      </c>
      <c r="D5" s="217">
        <v>70126</v>
      </c>
      <c r="E5" s="218">
        <v>70126</v>
      </c>
      <c r="F5" s="219">
        <v>70126</v>
      </c>
    </row>
    <row r="6" spans="1:6" ht="15">
      <c r="A6" s="188" t="s">
        <v>22</v>
      </c>
      <c r="B6" s="189" t="s">
        <v>139</v>
      </c>
      <c r="C6" s="214"/>
      <c r="D6" s="220"/>
      <c r="E6" s="216"/>
      <c r="F6" s="221"/>
    </row>
    <row r="7" spans="1:9" ht="15">
      <c r="A7" s="188" t="s">
        <v>26</v>
      </c>
      <c r="B7" s="189" t="s">
        <v>140</v>
      </c>
      <c r="C7" s="214">
        <v>4280</v>
      </c>
      <c r="D7" s="220">
        <v>4280</v>
      </c>
      <c r="E7" s="216">
        <v>4280</v>
      </c>
      <c r="F7" s="221">
        <v>4280</v>
      </c>
      <c r="I7" s="230"/>
    </row>
    <row r="8" spans="1:6" ht="23.25">
      <c r="A8" s="188" t="s">
        <v>20</v>
      </c>
      <c r="B8" s="190" t="s">
        <v>141</v>
      </c>
      <c r="C8" s="214"/>
      <c r="D8" s="220"/>
      <c r="E8" s="216"/>
      <c r="F8" s="221"/>
    </row>
    <row r="9" spans="1:6" ht="15">
      <c r="A9" s="191" t="s">
        <v>23</v>
      </c>
      <c r="B9" s="192" t="s">
        <v>142</v>
      </c>
      <c r="C9" s="215"/>
      <c r="D9" s="220"/>
      <c r="E9" s="216"/>
      <c r="F9" s="221"/>
    </row>
    <row r="10" spans="1:6" ht="15">
      <c r="A10" s="188" t="s">
        <v>27</v>
      </c>
      <c r="B10" s="189" t="s">
        <v>143</v>
      </c>
      <c r="C10" s="214"/>
      <c r="D10" s="220"/>
      <c r="E10" s="216"/>
      <c r="F10" s="221"/>
    </row>
    <row r="11" spans="1:6" ht="15.75" thickBot="1">
      <c r="A11" s="191" t="s">
        <v>21</v>
      </c>
      <c r="B11" s="192" t="s">
        <v>144</v>
      </c>
      <c r="C11" s="215"/>
      <c r="D11" s="222"/>
      <c r="E11" s="223"/>
      <c r="F11" s="224"/>
    </row>
    <row r="12" spans="1:6" s="282" customFormat="1" ht="15.75" thickBot="1">
      <c r="A12" s="1034" t="s">
        <v>145</v>
      </c>
      <c r="B12" s="1035"/>
      <c r="C12" s="280">
        <f>SUM(C5:C11)</f>
        <v>74406</v>
      </c>
      <c r="D12" s="281">
        <f>SUM(D5:D11)</f>
        <v>74406</v>
      </c>
      <c r="E12" s="281">
        <f>SUM(E5:E11)</f>
        <v>74406</v>
      </c>
      <c r="F12" s="281">
        <f>SUM(F5:F11)</f>
        <v>74406</v>
      </c>
    </row>
    <row r="13" spans="1:6" s="283" customFormat="1" ht="33" customHeight="1" thickBot="1">
      <c r="A13" s="1036" t="s">
        <v>363</v>
      </c>
      <c r="B13" s="1037"/>
      <c r="C13" s="580">
        <f>C12*0.5</f>
        <v>37203</v>
      </c>
      <c r="D13" s="580">
        <f>D12*0.5</f>
        <v>37203</v>
      </c>
      <c r="E13" s="580">
        <f>E12*0.5</f>
        <v>37203</v>
      </c>
      <c r="F13" s="580">
        <f>F12*0.5</f>
        <v>37203</v>
      </c>
    </row>
    <row r="14" spans="1:6" s="283" customFormat="1" ht="15" thickBot="1">
      <c r="A14" s="1038"/>
      <c r="B14" s="1039"/>
      <c r="C14" s="284">
        <f>C13/C12</f>
        <v>0.5</v>
      </c>
      <c r="D14" s="284">
        <f>D13/D12</f>
        <v>0.5</v>
      </c>
      <c r="E14" s="284">
        <f>E13/E12</f>
        <v>0.5</v>
      </c>
      <c r="F14" s="284">
        <f>F13/F12</f>
        <v>0.5</v>
      </c>
    </row>
  </sheetData>
  <sheetProtection/>
  <mergeCells count="4">
    <mergeCell ref="A12:B12"/>
    <mergeCell ref="A1:F1"/>
    <mergeCell ref="A13:B13"/>
    <mergeCell ref="A14:B1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14. melléklet a ...../2016. (....)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56.75390625" style="0" customWidth="1"/>
    <col min="2" max="2" width="13.875" style="0" customWidth="1"/>
    <col min="3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6" ht="36.75" customHeight="1">
      <c r="A1" s="855" t="s">
        <v>433</v>
      </c>
      <c r="B1" s="855"/>
      <c r="C1" s="855"/>
      <c r="D1" s="855"/>
      <c r="E1" s="855"/>
      <c r="F1" s="855"/>
      <c r="G1" s="855"/>
      <c r="H1" s="855"/>
      <c r="I1" s="855"/>
      <c r="J1" s="855"/>
      <c r="K1" s="693"/>
      <c r="L1" s="693"/>
      <c r="M1" s="693"/>
      <c r="N1" s="693"/>
      <c r="O1" s="693"/>
      <c r="P1" s="693"/>
    </row>
    <row r="4" ht="13.5" thickBot="1"/>
    <row r="5" spans="1:10" ht="86.25" customHeight="1" thickBot="1">
      <c r="A5" s="853" t="s">
        <v>210</v>
      </c>
      <c r="B5" s="171" t="s">
        <v>189</v>
      </c>
      <c r="C5" s="171" t="s">
        <v>195</v>
      </c>
      <c r="D5" s="171" t="s">
        <v>208</v>
      </c>
      <c r="E5" s="171" t="s">
        <v>187</v>
      </c>
      <c r="F5" s="171" t="s">
        <v>209</v>
      </c>
      <c r="G5" s="171" t="s">
        <v>206</v>
      </c>
      <c r="H5" s="171" t="s">
        <v>197</v>
      </c>
      <c r="I5" s="171" t="s">
        <v>204</v>
      </c>
      <c r="J5" s="172" t="s">
        <v>30</v>
      </c>
    </row>
    <row r="6" spans="1:10" ht="25.5" customHeight="1" thickBot="1">
      <c r="A6" s="854"/>
      <c r="B6" s="235" t="s">
        <v>431</v>
      </c>
      <c r="C6" s="235" t="s">
        <v>431</v>
      </c>
      <c r="D6" s="235" t="s">
        <v>431</v>
      </c>
      <c r="E6" s="235" t="s">
        <v>431</v>
      </c>
      <c r="F6" s="235" t="s">
        <v>431</v>
      </c>
      <c r="G6" s="235" t="s">
        <v>431</v>
      </c>
      <c r="H6" s="235" t="s">
        <v>431</v>
      </c>
      <c r="I6" s="235" t="s">
        <v>431</v>
      </c>
      <c r="J6" s="235" t="s">
        <v>431</v>
      </c>
    </row>
    <row r="7" spans="1:10" s="528" customFormat="1" ht="27.75" customHeight="1">
      <c r="A7" s="692" t="s">
        <v>510</v>
      </c>
      <c r="B7" s="683"/>
      <c r="C7" s="683"/>
      <c r="D7" s="683"/>
      <c r="E7" s="684">
        <v>64</v>
      </c>
      <c r="F7" s="683"/>
      <c r="G7" s="683"/>
      <c r="H7" s="685"/>
      <c r="I7" s="691">
        <v>2344</v>
      </c>
      <c r="J7" s="541">
        <f aca="true" t="shared" si="0" ref="J7:J25">SUM(B7:I7)</f>
        <v>2408</v>
      </c>
    </row>
    <row r="8" spans="1:10" ht="13.5" thickBot="1">
      <c r="A8" s="532" t="s">
        <v>222</v>
      </c>
      <c r="B8" s="290"/>
      <c r="C8" s="289"/>
      <c r="D8" s="289"/>
      <c r="E8" s="290">
        <v>960</v>
      </c>
      <c r="F8" s="289"/>
      <c r="G8" s="290"/>
      <c r="H8" s="535"/>
      <c r="I8" s="690">
        <v>3497</v>
      </c>
      <c r="J8" s="537">
        <f t="shared" si="0"/>
        <v>4457</v>
      </c>
    </row>
    <row r="9" spans="1:10" ht="27.75" customHeight="1" thickBot="1">
      <c r="A9" s="531" t="s">
        <v>213</v>
      </c>
      <c r="B9" s="168"/>
      <c r="C9" s="168"/>
      <c r="D9" s="168"/>
      <c r="E9" s="168">
        <v>13671</v>
      </c>
      <c r="F9" s="168"/>
      <c r="G9" s="168"/>
      <c r="H9" s="538"/>
      <c r="I9" s="687"/>
      <c r="J9" s="541">
        <f t="shared" si="0"/>
        <v>13671</v>
      </c>
    </row>
    <row r="10" spans="1:10" s="122" customFormat="1" ht="15.75" customHeight="1" thickBot="1">
      <c r="A10" s="529" t="s">
        <v>215</v>
      </c>
      <c r="B10" s="168">
        <v>297487</v>
      </c>
      <c r="C10" s="168"/>
      <c r="D10" s="168"/>
      <c r="E10" s="169"/>
      <c r="F10" s="168"/>
      <c r="G10" s="169"/>
      <c r="H10" s="539"/>
      <c r="I10" s="687">
        <v>8105</v>
      </c>
      <c r="J10" s="541">
        <f t="shared" si="0"/>
        <v>305592</v>
      </c>
    </row>
    <row r="11" spans="1:10" ht="13.5" thickBot="1">
      <c r="A11" s="532" t="s">
        <v>219</v>
      </c>
      <c r="B11" s="270"/>
      <c r="C11" s="270"/>
      <c r="D11" s="288"/>
      <c r="E11" s="270"/>
      <c r="F11" s="288"/>
      <c r="G11" s="288"/>
      <c r="H11" s="534"/>
      <c r="I11" s="781">
        <v>35</v>
      </c>
      <c r="J11" s="782">
        <f t="shared" si="0"/>
        <v>35</v>
      </c>
    </row>
    <row r="12" spans="1:10" ht="13.5" thickBot="1">
      <c r="A12" s="532" t="s">
        <v>220</v>
      </c>
      <c r="B12" s="270"/>
      <c r="C12" s="270"/>
      <c r="D12" s="288"/>
      <c r="E12" s="270">
        <v>14347</v>
      </c>
      <c r="F12" s="288"/>
      <c r="G12" s="288"/>
      <c r="H12" s="534"/>
      <c r="I12" s="689">
        <v>99611</v>
      </c>
      <c r="J12" s="541">
        <f t="shared" si="0"/>
        <v>113958</v>
      </c>
    </row>
    <row r="13" spans="1:10" ht="27.75" customHeight="1" thickBot="1">
      <c r="A13" s="531" t="s">
        <v>509</v>
      </c>
      <c r="B13" s="168"/>
      <c r="C13" s="168"/>
      <c r="D13" s="168"/>
      <c r="E13" s="168">
        <v>356</v>
      </c>
      <c r="F13" s="168"/>
      <c r="G13" s="168"/>
      <c r="H13" s="538"/>
      <c r="I13" s="687"/>
      <c r="J13" s="541">
        <f t="shared" si="0"/>
        <v>356</v>
      </c>
    </row>
    <row r="14" spans="1:10" ht="13.5" thickBot="1">
      <c r="A14" s="529" t="s">
        <v>366</v>
      </c>
      <c r="B14" s="168"/>
      <c r="C14" s="168">
        <v>630000</v>
      </c>
      <c r="D14" s="168"/>
      <c r="E14" s="168"/>
      <c r="F14" s="168"/>
      <c r="G14" s="168"/>
      <c r="H14" s="538">
        <v>514</v>
      </c>
      <c r="I14" s="687">
        <v>16958</v>
      </c>
      <c r="J14" s="541">
        <f t="shared" si="0"/>
        <v>647472</v>
      </c>
    </row>
    <row r="15" spans="1:10" ht="18" customHeight="1" thickBot="1">
      <c r="A15" s="531" t="s">
        <v>554</v>
      </c>
      <c r="B15" s="168"/>
      <c r="C15" s="168">
        <v>1429920</v>
      </c>
      <c r="D15" s="168"/>
      <c r="E15" s="168">
        <v>414951</v>
      </c>
      <c r="F15" s="168"/>
      <c r="G15" s="168"/>
      <c r="H15" s="538"/>
      <c r="I15" s="687"/>
      <c r="J15" s="541">
        <f t="shared" si="0"/>
        <v>1844871</v>
      </c>
    </row>
    <row r="16" spans="1:10" ht="13.5" thickBot="1">
      <c r="A16" s="529" t="s">
        <v>211</v>
      </c>
      <c r="B16" s="168"/>
      <c r="C16" s="168"/>
      <c r="D16" s="168"/>
      <c r="E16" s="168"/>
      <c r="F16" s="168"/>
      <c r="G16" s="168"/>
      <c r="H16" s="538"/>
      <c r="I16" s="686"/>
      <c r="J16" s="541">
        <f t="shared" si="0"/>
        <v>0</v>
      </c>
    </row>
    <row r="17" spans="1:10" ht="13.5" thickBot="1">
      <c r="A17" s="529" t="s">
        <v>214</v>
      </c>
      <c r="B17" s="168">
        <v>3677</v>
      </c>
      <c r="C17" s="168"/>
      <c r="D17" s="168"/>
      <c r="E17" s="168"/>
      <c r="F17" s="168"/>
      <c r="G17" s="168"/>
      <c r="H17" s="538"/>
      <c r="I17" s="687">
        <v>1807</v>
      </c>
      <c r="J17" s="541">
        <f t="shared" si="0"/>
        <v>5484</v>
      </c>
    </row>
    <row r="18" spans="1:10" ht="13.5" thickBot="1">
      <c r="A18" s="532" t="s">
        <v>508</v>
      </c>
      <c r="B18" s="270"/>
      <c r="C18" s="270"/>
      <c r="D18" s="288"/>
      <c r="E18" s="270"/>
      <c r="F18" s="288"/>
      <c r="G18" s="288"/>
      <c r="H18" s="534"/>
      <c r="I18" s="689">
        <v>298</v>
      </c>
      <c r="J18" s="541">
        <f t="shared" si="0"/>
        <v>298</v>
      </c>
    </row>
    <row r="19" spans="1:10" ht="13.5" thickBot="1">
      <c r="A19" s="532" t="s">
        <v>367</v>
      </c>
      <c r="B19" s="270"/>
      <c r="C19" s="270"/>
      <c r="D19" s="288"/>
      <c r="E19" s="270"/>
      <c r="F19" s="288"/>
      <c r="G19" s="288"/>
      <c r="H19" s="534"/>
      <c r="I19" s="689">
        <v>100</v>
      </c>
      <c r="J19" s="541">
        <f t="shared" si="0"/>
        <v>100</v>
      </c>
    </row>
    <row r="20" spans="1:10" ht="13.5" thickBot="1">
      <c r="A20" s="532" t="s">
        <v>221</v>
      </c>
      <c r="B20" s="270">
        <v>50</v>
      </c>
      <c r="C20" s="270"/>
      <c r="D20" s="288"/>
      <c r="E20" s="270"/>
      <c r="F20" s="288"/>
      <c r="G20" s="288"/>
      <c r="H20" s="534"/>
      <c r="I20" s="689"/>
      <c r="J20" s="541">
        <f t="shared" si="0"/>
        <v>50</v>
      </c>
    </row>
    <row r="21" spans="1:10" ht="13.5" thickBot="1">
      <c r="A21" s="530" t="s">
        <v>212</v>
      </c>
      <c r="B21" s="168"/>
      <c r="C21" s="168"/>
      <c r="D21" s="168"/>
      <c r="E21" s="168">
        <v>4500</v>
      </c>
      <c r="F21" s="168"/>
      <c r="G21" s="168"/>
      <c r="H21" s="538"/>
      <c r="I21" s="687">
        <v>109</v>
      </c>
      <c r="J21" s="541">
        <f t="shared" si="0"/>
        <v>4609</v>
      </c>
    </row>
    <row r="22" spans="1:10" ht="13.5" thickBot="1">
      <c r="A22" s="532" t="s">
        <v>218</v>
      </c>
      <c r="B22" s="270"/>
      <c r="C22" s="270"/>
      <c r="D22" s="288"/>
      <c r="E22" s="270">
        <v>19</v>
      </c>
      <c r="F22" s="288"/>
      <c r="G22" s="288"/>
      <c r="H22" s="534"/>
      <c r="I22" s="689"/>
      <c r="J22" s="541">
        <f t="shared" si="0"/>
        <v>19</v>
      </c>
    </row>
    <row r="23" spans="1:10" ht="13.5" thickBot="1">
      <c r="A23" s="532" t="s">
        <v>368</v>
      </c>
      <c r="B23" s="270"/>
      <c r="C23" s="270"/>
      <c r="D23" s="288"/>
      <c r="E23" s="270"/>
      <c r="F23" s="288"/>
      <c r="G23" s="288">
        <v>900</v>
      </c>
      <c r="H23" s="534"/>
      <c r="I23" s="689"/>
      <c r="J23" s="541">
        <f t="shared" si="0"/>
        <v>900</v>
      </c>
    </row>
    <row r="24" spans="1:10" ht="30" customHeight="1" thickBot="1">
      <c r="A24" s="531" t="s">
        <v>216</v>
      </c>
      <c r="B24" s="168"/>
      <c r="C24" s="168"/>
      <c r="D24" s="168">
        <v>82421</v>
      </c>
      <c r="E24" s="168"/>
      <c r="F24" s="168"/>
      <c r="G24" s="168"/>
      <c r="H24" s="538"/>
      <c r="I24" s="687"/>
      <c r="J24" s="541">
        <f t="shared" si="0"/>
        <v>82421</v>
      </c>
    </row>
    <row r="25" spans="1:10" ht="13.5" thickBot="1">
      <c r="A25" s="529" t="s">
        <v>217</v>
      </c>
      <c r="B25" s="130"/>
      <c r="C25" s="130"/>
      <c r="D25" s="287"/>
      <c r="E25" s="130"/>
      <c r="F25" s="287"/>
      <c r="G25" s="130"/>
      <c r="H25" s="540"/>
      <c r="I25" s="688">
        <v>123619</v>
      </c>
      <c r="J25" s="541">
        <f t="shared" si="0"/>
        <v>123619</v>
      </c>
    </row>
    <row r="26" spans="1:10" s="239" customFormat="1" ht="13.5" thickBot="1">
      <c r="A26" s="533" t="s">
        <v>30</v>
      </c>
      <c r="B26" s="238">
        <f>SUM(B7:B23)</f>
        <v>301214</v>
      </c>
      <c r="C26" s="237">
        <f>SUM(C7:C23)</f>
        <v>2059920</v>
      </c>
      <c r="D26" s="238">
        <f>SUM(D7:D25)</f>
        <v>82421</v>
      </c>
      <c r="E26" s="237">
        <f>SUM(E7:E23)</f>
        <v>448868</v>
      </c>
      <c r="F26" s="238">
        <f>SUM(F7:F23)</f>
        <v>0</v>
      </c>
      <c r="G26" s="237">
        <f>SUM(G7:G23)</f>
        <v>900</v>
      </c>
      <c r="H26" s="238">
        <f>SUM(H7:H23)</f>
        <v>514</v>
      </c>
      <c r="I26" s="237">
        <f>SUM(I7:I25)</f>
        <v>256483</v>
      </c>
      <c r="J26" s="238">
        <f>SUM(J7:J25)</f>
        <v>3150320</v>
      </c>
    </row>
  </sheetData>
  <sheetProtection/>
  <mergeCells count="2">
    <mergeCell ref="A5:A6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&amp;R2/1)a sz. melléklete
...../2016.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9" sqref="B9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852" t="s">
        <v>434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2.75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90.75" customHeight="1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25.5" customHeight="1" thickBot="1">
      <c r="A7" s="854"/>
      <c r="B7" s="235" t="s">
        <v>431</v>
      </c>
      <c r="C7" s="235" t="s">
        <v>431</v>
      </c>
      <c r="D7" s="235" t="s">
        <v>431</v>
      </c>
      <c r="E7" s="235" t="s">
        <v>431</v>
      </c>
      <c r="F7" s="235" t="s">
        <v>431</v>
      </c>
      <c r="G7" s="235" t="s">
        <v>431</v>
      </c>
      <c r="H7" s="235" t="s">
        <v>431</v>
      </c>
      <c r="I7" s="235" t="s">
        <v>431</v>
      </c>
      <c r="J7" s="235" t="s">
        <v>431</v>
      </c>
    </row>
    <row r="8" spans="1:10" s="122" customFormat="1" ht="13.5" thickBot="1">
      <c r="A8" s="170" t="s">
        <v>215</v>
      </c>
      <c r="B8" s="168">
        <v>2500</v>
      </c>
      <c r="C8" s="168"/>
      <c r="D8" s="168"/>
      <c r="E8" s="169"/>
      <c r="F8" s="168"/>
      <c r="G8" s="169"/>
      <c r="H8" s="539"/>
      <c r="I8" s="536"/>
      <c r="J8" s="311">
        <f>SUM(B8:I8)</f>
        <v>2500</v>
      </c>
    </row>
    <row r="9" spans="1:10" ht="13.5" thickBot="1">
      <c r="A9" s="236" t="s">
        <v>30</v>
      </c>
      <c r="B9" s="237">
        <f aca="true" t="shared" si="0" ref="B9:I9">SUM(B8:B8)</f>
        <v>2500</v>
      </c>
      <c r="C9" s="238">
        <f t="shared" si="0"/>
        <v>0</v>
      </c>
      <c r="D9" s="237">
        <f t="shared" si="0"/>
        <v>0</v>
      </c>
      <c r="E9" s="238">
        <f t="shared" si="0"/>
        <v>0</v>
      </c>
      <c r="F9" s="238">
        <f t="shared" si="0"/>
        <v>0</v>
      </c>
      <c r="G9" s="237">
        <f t="shared" si="0"/>
        <v>0</v>
      </c>
      <c r="H9" s="238">
        <f t="shared" si="0"/>
        <v>0</v>
      </c>
      <c r="I9" s="312">
        <f t="shared" si="0"/>
        <v>0</v>
      </c>
      <c r="J9" s="119">
        <f>SUM(B9:I9)</f>
        <v>2500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...../2016.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60" workbookViewId="0" topLeftCell="A1">
      <selection activeCell="I9" sqref="I9"/>
    </sheetView>
  </sheetViews>
  <sheetFormatPr defaultColWidth="9.00390625" defaultRowHeight="12.75"/>
  <cols>
    <col min="1" max="1" width="49.25390625" style="0" customWidth="1"/>
    <col min="2" max="3" width="20.25390625" style="0" customWidth="1"/>
    <col min="4" max="4" width="15.625" style="0" customWidth="1"/>
    <col min="5" max="5" width="12.25390625" style="0" customWidth="1"/>
    <col min="6" max="6" width="13.625" style="0" customWidth="1"/>
    <col min="7" max="7" width="15.125" style="0" customWidth="1"/>
    <col min="8" max="8" width="17.00390625" style="0" customWidth="1"/>
    <col min="9" max="9" width="15.625" style="0" customWidth="1"/>
    <col min="10" max="10" width="13.25390625" style="0" customWidth="1"/>
  </cols>
  <sheetData>
    <row r="1" spans="1:10" ht="15.75" customHeight="1">
      <c r="A1" s="852" t="s">
        <v>435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5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51.75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13.5" thickBot="1">
      <c r="A7" s="856"/>
      <c r="B7" s="314" t="s">
        <v>431</v>
      </c>
      <c r="C7" s="314" t="s">
        <v>431</v>
      </c>
      <c r="D7" s="314" t="s">
        <v>431</v>
      </c>
      <c r="E7" s="314" t="s">
        <v>431</v>
      </c>
      <c r="F7" s="314" t="s">
        <v>431</v>
      </c>
      <c r="G7" s="314" t="s">
        <v>431</v>
      </c>
      <c r="H7" s="314" t="s">
        <v>431</v>
      </c>
      <c r="I7" s="314" t="s">
        <v>431</v>
      </c>
      <c r="J7" s="314" t="s">
        <v>431</v>
      </c>
    </row>
    <row r="8" spans="1:10" ht="31.5" customHeight="1" thickBot="1">
      <c r="A8" s="615" t="s">
        <v>223</v>
      </c>
      <c r="B8" s="616"/>
      <c r="C8" s="616"/>
      <c r="D8" s="616"/>
      <c r="E8" s="616">
        <v>341</v>
      </c>
      <c r="F8" s="616"/>
      <c r="G8" s="616"/>
      <c r="H8" s="616"/>
      <c r="I8" s="617">
        <v>96209</v>
      </c>
      <c r="J8" s="613">
        <f>SUM(B8:I8)</f>
        <v>96550</v>
      </c>
    </row>
    <row r="9" spans="1:10" ht="23.25" customHeight="1">
      <c r="A9" s="618" t="s">
        <v>224</v>
      </c>
      <c r="B9" s="316">
        <v>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619">
        <v>0</v>
      </c>
      <c r="J9" s="613">
        <f>SUM(B9:I9)</f>
        <v>0</v>
      </c>
    </row>
    <row r="10" spans="1:10" ht="32.25" customHeight="1" thickBot="1">
      <c r="A10" s="614" t="s">
        <v>30</v>
      </c>
      <c r="B10" s="542">
        <f aca="true" t="shared" si="0" ref="B10:I10">SUM(B8:B9)</f>
        <v>0</v>
      </c>
      <c r="C10" s="312">
        <f t="shared" si="0"/>
        <v>0</v>
      </c>
      <c r="D10" s="542">
        <f t="shared" si="0"/>
        <v>0</v>
      </c>
      <c r="E10" s="312">
        <f t="shared" si="0"/>
        <v>341</v>
      </c>
      <c r="F10" s="542">
        <f t="shared" si="0"/>
        <v>0</v>
      </c>
      <c r="G10" s="312">
        <f t="shared" si="0"/>
        <v>0</v>
      </c>
      <c r="H10" s="312">
        <f t="shared" si="0"/>
        <v>0</v>
      </c>
      <c r="I10" s="542">
        <f t="shared" si="0"/>
        <v>96209</v>
      </c>
      <c r="J10" s="537">
        <f>SUM(B10:I10)</f>
        <v>96550</v>
      </c>
    </row>
  </sheetData>
  <sheetProtection/>
  <mergeCells count="2">
    <mergeCell ref="A6:A7"/>
    <mergeCell ref="A1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&amp;R2/2.sz. melléklete
...../2016.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I9" sqref="I9"/>
    </sheetView>
  </sheetViews>
  <sheetFormatPr defaultColWidth="9.00390625" defaultRowHeight="12.75"/>
  <cols>
    <col min="1" max="1" width="44.00390625" style="0" customWidth="1"/>
    <col min="2" max="4" width="20.25390625" style="0" customWidth="1"/>
    <col min="5" max="5" width="12.25390625" style="0" customWidth="1"/>
    <col min="6" max="6" width="13.75390625" style="0" customWidth="1"/>
    <col min="7" max="7" width="15.00390625" style="0" customWidth="1"/>
    <col min="8" max="8" width="16.375" style="0" customWidth="1"/>
    <col min="9" max="9" width="15.00390625" style="0" customWidth="1"/>
    <col min="10" max="10" width="12.375" style="0" customWidth="1"/>
  </cols>
  <sheetData>
    <row r="1" spans="1:10" ht="15.75" customHeight="1">
      <c r="A1" s="852" t="s">
        <v>436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5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51.75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13.5" thickBot="1">
      <c r="A7" s="856"/>
      <c r="B7" s="314" t="s">
        <v>431</v>
      </c>
      <c r="C7" s="314" t="s">
        <v>431</v>
      </c>
      <c r="D7" s="314" t="s">
        <v>431</v>
      </c>
      <c r="E7" s="314" t="s">
        <v>431</v>
      </c>
      <c r="F7" s="314" t="s">
        <v>431</v>
      </c>
      <c r="G7" s="314" t="s">
        <v>431</v>
      </c>
      <c r="H7" s="314" t="s">
        <v>431</v>
      </c>
      <c r="I7" s="314" t="s">
        <v>431</v>
      </c>
      <c r="J7" s="235" t="s">
        <v>431</v>
      </c>
    </row>
    <row r="8" spans="1:10" ht="45" customHeight="1" thickBot="1">
      <c r="A8" s="615" t="s">
        <v>223</v>
      </c>
      <c r="B8" s="616"/>
      <c r="C8" s="616"/>
      <c r="D8" s="616"/>
      <c r="E8" s="616">
        <v>341</v>
      </c>
      <c r="F8" s="616"/>
      <c r="G8" s="616"/>
      <c r="H8" s="616"/>
      <c r="I8" s="617">
        <v>96209</v>
      </c>
      <c r="J8" s="311">
        <f>SUM(B8:I8)</f>
        <v>96550</v>
      </c>
    </row>
    <row r="9" spans="1:10" ht="23.25" customHeight="1">
      <c r="A9" s="618" t="s">
        <v>224</v>
      </c>
      <c r="B9" s="316">
        <v>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619">
        <v>0</v>
      </c>
      <c r="J9" s="613">
        <f>SUM(B9:I9)</f>
        <v>0</v>
      </c>
    </row>
    <row r="10" spans="1:10" ht="13.5" thickBot="1">
      <c r="A10" s="614" t="s">
        <v>30</v>
      </c>
      <c r="B10" s="542">
        <f aca="true" t="shared" si="0" ref="B10:I10">SUM(B8:B9)</f>
        <v>0</v>
      </c>
      <c r="C10" s="312">
        <f t="shared" si="0"/>
        <v>0</v>
      </c>
      <c r="D10" s="542">
        <f t="shared" si="0"/>
        <v>0</v>
      </c>
      <c r="E10" s="312">
        <f t="shared" si="0"/>
        <v>341</v>
      </c>
      <c r="F10" s="542">
        <f t="shared" si="0"/>
        <v>0</v>
      </c>
      <c r="G10" s="312">
        <f t="shared" si="0"/>
        <v>0</v>
      </c>
      <c r="H10" s="312">
        <f t="shared" si="0"/>
        <v>0</v>
      </c>
      <c r="I10" s="542">
        <f t="shared" si="0"/>
        <v>96209</v>
      </c>
      <c r="J10" s="537">
        <f>SUM(B10:I10)</f>
        <v>96550</v>
      </c>
    </row>
  </sheetData>
  <sheetProtection/>
  <mergeCells count="2">
    <mergeCell ref="A6:A7"/>
    <mergeCell ref="A1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&amp;R2/2)a sz. melléklete
...../2016.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10" sqref="I10"/>
    </sheetView>
  </sheetViews>
  <sheetFormatPr defaultColWidth="9.00390625" defaultRowHeight="12.75"/>
  <cols>
    <col min="1" max="1" width="59.375" style="0" customWidth="1"/>
    <col min="2" max="3" width="17.375" style="0" customWidth="1"/>
    <col min="4" max="4" width="19.75390625" style="0" customWidth="1"/>
    <col min="5" max="5" width="17.875" style="0" customWidth="1"/>
    <col min="6" max="6" width="14.625" style="0" customWidth="1"/>
    <col min="7" max="7" width="15.25390625" style="0" customWidth="1"/>
    <col min="8" max="8" width="15.375" style="0" customWidth="1"/>
    <col min="9" max="9" width="13.25390625" style="0" customWidth="1"/>
    <col min="10" max="10" width="17.625" style="0" customWidth="1"/>
  </cols>
  <sheetData>
    <row r="1" spans="1:10" ht="15.75" customHeight="1">
      <c r="A1" s="852" t="s">
        <v>437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2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51.75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12.75">
      <c r="A7" s="856"/>
      <c r="B7" s="314" t="s">
        <v>431</v>
      </c>
      <c r="C7" s="314" t="s">
        <v>431</v>
      </c>
      <c r="D7" s="314" t="s">
        <v>431</v>
      </c>
      <c r="E7" s="314" t="s">
        <v>431</v>
      </c>
      <c r="F7" s="314" t="s">
        <v>431</v>
      </c>
      <c r="G7" s="314" t="s">
        <v>431</v>
      </c>
      <c r="H7" s="314" t="s">
        <v>431</v>
      </c>
      <c r="I7" s="314" t="s">
        <v>431</v>
      </c>
      <c r="J7" s="314" t="s">
        <v>431</v>
      </c>
    </row>
    <row r="8" spans="1:10" ht="12.75">
      <c r="A8" s="315" t="s">
        <v>225</v>
      </c>
      <c r="B8" s="316">
        <v>0</v>
      </c>
      <c r="C8" s="316">
        <v>0</v>
      </c>
      <c r="D8" s="316">
        <v>0</v>
      </c>
      <c r="E8" s="317">
        <f>SUM(B8:D8)</f>
        <v>0</v>
      </c>
      <c r="F8" s="682">
        <v>0</v>
      </c>
      <c r="G8" s="682">
        <v>0</v>
      </c>
      <c r="H8" s="682">
        <v>0</v>
      </c>
      <c r="I8" s="682">
        <v>0</v>
      </c>
      <c r="J8" s="321">
        <f>SUM(B8:I8)</f>
        <v>0</v>
      </c>
    </row>
    <row r="9" spans="1:10" ht="12.75">
      <c r="A9" s="315" t="s">
        <v>226</v>
      </c>
      <c r="B9" s="316">
        <v>0</v>
      </c>
      <c r="C9" s="316">
        <v>0</v>
      </c>
      <c r="D9" s="316">
        <v>0</v>
      </c>
      <c r="E9" s="322">
        <v>597</v>
      </c>
      <c r="F9" s="682">
        <v>0</v>
      </c>
      <c r="G9" s="682">
        <v>0</v>
      </c>
      <c r="H9" s="682">
        <v>0</v>
      </c>
      <c r="I9" s="682">
        <v>11297</v>
      </c>
      <c r="J9" s="321">
        <f>SUM(B9:I9)</f>
        <v>11894</v>
      </c>
    </row>
    <row r="10" spans="1:10" ht="12.75">
      <c r="A10" s="315" t="s">
        <v>227</v>
      </c>
      <c r="B10" s="316">
        <v>0</v>
      </c>
      <c r="C10" s="316">
        <v>0</v>
      </c>
      <c r="D10" s="316">
        <v>0</v>
      </c>
      <c r="E10" s="317">
        <v>0</v>
      </c>
      <c r="F10" s="682">
        <v>0</v>
      </c>
      <c r="G10" s="682">
        <v>0</v>
      </c>
      <c r="H10" s="682">
        <v>0</v>
      </c>
      <c r="I10" s="682">
        <v>0</v>
      </c>
      <c r="J10" s="321">
        <f>SUM(B10:I10)</f>
        <v>0</v>
      </c>
    </row>
    <row r="11" spans="1:10" ht="12.75">
      <c r="A11" s="315" t="s">
        <v>228</v>
      </c>
      <c r="B11" s="316">
        <v>0</v>
      </c>
      <c r="C11" s="316">
        <v>0</v>
      </c>
      <c r="D11" s="316">
        <v>0</v>
      </c>
      <c r="E11" s="317">
        <f>SUM(B11:D11)</f>
        <v>0</v>
      </c>
      <c r="F11" s="682">
        <v>0</v>
      </c>
      <c r="G11" s="682">
        <v>0</v>
      </c>
      <c r="H11" s="682">
        <v>0</v>
      </c>
      <c r="I11" s="682">
        <v>0</v>
      </c>
      <c r="J11" s="321">
        <f>SUM(B11:I11)</f>
        <v>0</v>
      </c>
    </row>
    <row r="12" spans="1:10" s="122" customFormat="1" ht="12.75">
      <c r="A12" s="318" t="s">
        <v>124</v>
      </c>
      <c r="B12" s="319">
        <f>SUM(B8:B9)</f>
        <v>0</v>
      </c>
      <c r="C12" s="319">
        <f>SUM(C8:C9)</f>
        <v>0</v>
      </c>
      <c r="D12" s="319">
        <f aca="true" t="shared" si="0" ref="D12:I12">SUM(D8:D11)</f>
        <v>0</v>
      </c>
      <c r="E12" s="319">
        <f t="shared" si="0"/>
        <v>597</v>
      </c>
      <c r="F12" s="319">
        <f t="shared" si="0"/>
        <v>0</v>
      </c>
      <c r="G12" s="319">
        <f t="shared" si="0"/>
        <v>0</v>
      </c>
      <c r="H12" s="319">
        <f t="shared" si="0"/>
        <v>0</v>
      </c>
      <c r="I12" s="319">
        <f t="shared" si="0"/>
        <v>11297</v>
      </c>
      <c r="J12" s="321">
        <f>SUM(B12:I12)</f>
        <v>11894</v>
      </c>
    </row>
  </sheetData>
  <sheetProtection/>
  <mergeCells count="2">
    <mergeCell ref="A6:A7"/>
    <mergeCell ref="A1:J2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...../2016.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10" sqref="I10"/>
    </sheetView>
  </sheetViews>
  <sheetFormatPr defaultColWidth="9.00390625" defaultRowHeight="12.75"/>
  <cols>
    <col min="1" max="1" width="58.625" style="0" customWidth="1"/>
    <col min="2" max="3" width="17.375" style="0" customWidth="1"/>
    <col min="4" max="4" width="14.00390625" style="0" customWidth="1"/>
    <col min="5" max="5" width="15.125" style="0" customWidth="1"/>
    <col min="6" max="6" width="12.00390625" style="0" customWidth="1"/>
    <col min="7" max="7" width="11.625" style="0" customWidth="1"/>
    <col min="8" max="8" width="13.25390625" style="0" customWidth="1"/>
    <col min="9" max="9" width="14.75390625" style="0" customWidth="1"/>
    <col min="10" max="10" width="13.00390625" style="0" customWidth="1"/>
  </cols>
  <sheetData>
    <row r="1" spans="1:10" ht="15.75" customHeight="1">
      <c r="A1" s="852" t="s">
        <v>437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0" ht="12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</row>
    <row r="5" ht="13.5" thickBot="1"/>
    <row r="6" spans="1:10" ht="64.5" thickBot="1">
      <c r="A6" s="853" t="s">
        <v>210</v>
      </c>
      <c r="B6" s="171" t="s">
        <v>189</v>
      </c>
      <c r="C6" s="171" t="s">
        <v>195</v>
      </c>
      <c r="D6" s="171" t="s">
        <v>208</v>
      </c>
      <c r="E6" s="171" t="s">
        <v>187</v>
      </c>
      <c r="F6" s="171" t="s">
        <v>209</v>
      </c>
      <c r="G6" s="171" t="s">
        <v>206</v>
      </c>
      <c r="H6" s="171" t="s">
        <v>197</v>
      </c>
      <c r="I6" s="171" t="s">
        <v>204</v>
      </c>
      <c r="J6" s="172" t="s">
        <v>30</v>
      </c>
    </row>
    <row r="7" spans="1:10" ht="12.75">
      <c r="A7" s="856"/>
      <c r="B7" s="314" t="s">
        <v>431</v>
      </c>
      <c r="C7" s="314" t="s">
        <v>431</v>
      </c>
      <c r="D7" s="314" t="s">
        <v>431</v>
      </c>
      <c r="E7" s="314" t="s">
        <v>431</v>
      </c>
      <c r="F7" s="314" t="s">
        <v>431</v>
      </c>
      <c r="G7" s="314" t="s">
        <v>431</v>
      </c>
      <c r="H7" s="314" t="s">
        <v>431</v>
      </c>
      <c r="I7" s="314" t="s">
        <v>431</v>
      </c>
      <c r="J7" s="314" t="s">
        <v>431</v>
      </c>
    </row>
    <row r="8" spans="1:10" ht="12.75">
      <c r="A8" s="315" t="s">
        <v>225</v>
      </c>
      <c r="B8" s="316">
        <v>0</v>
      </c>
      <c r="C8" s="316">
        <v>0</v>
      </c>
      <c r="D8" s="316">
        <v>0</v>
      </c>
      <c r="E8" s="317">
        <f>SUM(B8:D8)</f>
        <v>0</v>
      </c>
      <c r="F8" s="682">
        <v>0</v>
      </c>
      <c r="G8" s="682">
        <v>0</v>
      </c>
      <c r="H8" s="682">
        <v>0</v>
      </c>
      <c r="I8" s="682">
        <v>0</v>
      </c>
      <c r="J8" s="321">
        <f>SUM(B8:I8)</f>
        <v>0</v>
      </c>
    </row>
    <row r="9" spans="1:10" ht="12.75">
      <c r="A9" s="315" t="s">
        <v>226</v>
      </c>
      <c r="B9" s="316">
        <v>0</v>
      </c>
      <c r="C9" s="316">
        <v>0</v>
      </c>
      <c r="D9" s="316">
        <v>0</v>
      </c>
      <c r="E9" s="322">
        <v>597</v>
      </c>
      <c r="F9" s="682">
        <v>0</v>
      </c>
      <c r="G9" s="682">
        <v>0</v>
      </c>
      <c r="H9" s="682">
        <v>0</v>
      </c>
      <c r="I9" s="682">
        <v>11297</v>
      </c>
      <c r="J9" s="321">
        <f>SUM(B9:I9)</f>
        <v>11894</v>
      </c>
    </row>
    <row r="10" spans="1:10" ht="12.75">
      <c r="A10" s="315" t="s">
        <v>227</v>
      </c>
      <c r="B10" s="316">
        <v>0</v>
      </c>
      <c r="C10" s="316">
        <v>0</v>
      </c>
      <c r="D10" s="316">
        <v>0</v>
      </c>
      <c r="E10" s="317">
        <v>0</v>
      </c>
      <c r="F10" s="682">
        <v>0</v>
      </c>
      <c r="G10" s="682">
        <v>0</v>
      </c>
      <c r="H10" s="682">
        <v>0</v>
      </c>
      <c r="I10" s="682">
        <v>0</v>
      </c>
      <c r="J10" s="321">
        <f>SUM(B10:I10)</f>
        <v>0</v>
      </c>
    </row>
    <row r="11" spans="1:10" ht="12.75">
      <c r="A11" s="315" t="s">
        <v>228</v>
      </c>
      <c r="B11" s="316">
        <v>0</v>
      </c>
      <c r="C11" s="316">
        <v>0</v>
      </c>
      <c r="D11" s="316">
        <v>0</v>
      </c>
      <c r="E11" s="317">
        <f>SUM(B11:D11)</f>
        <v>0</v>
      </c>
      <c r="F11" s="682">
        <v>0</v>
      </c>
      <c r="G11" s="682">
        <v>0</v>
      </c>
      <c r="H11" s="682">
        <v>0</v>
      </c>
      <c r="I11" s="682">
        <v>0</v>
      </c>
      <c r="J11" s="321">
        <f>SUM(B11:I11)</f>
        <v>0</v>
      </c>
    </row>
    <row r="12" spans="1:10" s="122" customFormat="1" ht="12.75">
      <c r="A12" s="318" t="s">
        <v>124</v>
      </c>
      <c r="B12" s="319">
        <f>SUM(B8:B9)</f>
        <v>0</v>
      </c>
      <c r="C12" s="319">
        <f>SUM(C8:C9)</f>
        <v>0</v>
      </c>
      <c r="D12" s="319">
        <f aca="true" t="shared" si="0" ref="D12:I12">SUM(D8:D11)</f>
        <v>0</v>
      </c>
      <c r="E12" s="319">
        <f t="shared" si="0"/>
        <v>597</v>
      </c>
      <c r="F12" s="319">
        <f t="shared" si="0"/>
        <v>0</v>
      </c>
      <c r="G12" s="319">
        <f t="shared" si="0"/>
        <v>0</v>
      </c>
      <c r="H12" s="319">
        <f t="shared" si="0"/>
        <v>0</v>
      </c>
      <c r="I12" s="319">
        <f t="shared" si="0"/>
        <v>11297</v>
      </c>
      <c r="J12" s="321">
        <f>SUM(B12:I12)</f>
        <v>11894</v>
      </c>
    </row>
  </sheetData>
  <sheetProtection/>
  <mergeCells count="2">
    <mergeCell ref="A6:A7"/>
    <mergeCell ref="A1:J2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&amp;R2/3)a sz. melléklete
...../2016. (......) Egyek Önk.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N17" sqref="N17"/>
    </sheetView>
  </sheetViews>
  <sheetFormatPr defaultColWidth="9.00390625" defaultRowHeight="12.75"/>
  <cols>
    <col min="5" max="5" width="30.375" style="0" customWidth="1"/>
    <col min="6" max="6" width="11.25390625" style="154" customWidth="1"/>
    <col min="7" max="7" width="16.75390625" style="0" customWidth="1"/>
    <col min="8" max="8" width="17.875" style="147" customWidth="1"/>
    <col min="9" max="9" width="12.75390625" style="0" customWidth="1"/>
    <col min="12" max="12" width="12.00390625" style="0" customWidth="1"/>
  </cols>
  <sheetData>
    <row r="1" spans="1:9" ht="13.5" customHeight="1" thickBot="1">
      <c r="A1" s="861" t="s">
        <v>53</v>
      </c>
      <c r="B1" s="861"/>
      <c r="C1" s="861"/>
      <c r="D1" s="861"/>
      <c r="E1" s="861"/>
      <c r="F1" s="857" t="s">
        <v>438</v>
      </c>
      <c r="G1" s="857"/>
      <c r="H1" s="857"/>
      <c r="I1" s="23"/>
    </row>
    <row r="2" spans="1:9" ht="13.5" thickBot="1">
      <c r="A2" s="861"/>
      <c r="B2" s="861"/>
      <c r="C2" s="861"/>
      <c r="D2" s="861"/>
      <c r="E2" s="861"/>
      <c r="F2" s="858" t="s">
        <v>34</v>
      </c>
      <c r="G2" s="859" t="s">
        <v>51</v>
      </c>
      <c r="H2" s="860"/>
      <c r="I2" s="9"/>
    </row>
    <row r="3" spans="1:9" ht="13.5" thickBot="1">
      <c r="A3" s="861"/>
      <c r="B3" s="861"/>
      <c r="C3" s="861"/>
      <c r="D3" s="861"/>
      <c r="E3" s="861"/>
      <c r="F3" s="858"/>
      <c r="G3" s="30" t="s">
        <v>506</v>
      </c>
      <c r="H3" s="144" t="s">
        <v>52</v>
      </c>
      <c r="I3" s="9"/>
    </row>
    <row r="4" spans="1:9" s="258" customFormat="1" ht="15">
      <c r="A4" s="862" t="s">
        <v>167</v>
      </c>
      <c r="B4" s="863"/>
      <c r="C4" s="863"/>
      <c r="D4" s="863"/>
      <c r="E4" s="863"/>
      <c r="F4" s="863"/>
      <c r="G4" s="864"/>
      <c r="H4" s="256">
        <f>H5+H16+H17+H19+H20+H18</f>
        <v>218791425</v>
      </c>
      <c r="I4" s="257"/>
    </row>
    <row r="5" spans="1:9" ht="13.5" thickBot="1">
      <c r="A5" s="881" t="s">
        <v>157</v>
      </c>
      <c r="B5" s="882"/>
      <c r="C5" s="882"/>
      <c r="D5" s="882"/>
      <c r="E5" s="882"/>
      <c r="F5" s="882"/>
      <c r="G5" s="883"/>
      <c r="H5" s="250">
        <f>H7+H12+H14+H15+H6</f>
        <v>138706949</v>
      </c>
      <c r="I5" s="12"/>
    </row>
    <row r="6" spans="1:9" s="247" customFormat="1" ht="13.5" thickBot="1">
      <c r="A6" s="887" t="s">
        <v>158</v>
      </c>
      <c r="B6" s="888"/>
      <c r="C6" s="888"/>
      <c r="D6" s="888"/>
      <c r="E6" s="889"/>
      <c r="F6" s="323">
        <v>16.68</v>
      </c>
      <c r="G6" s="251">
        <v>4580000</v>
      </c>
      <c r="H6" s="252">
        <f>F6*G6+H13</f>
        <v>94497983</v>
      </c>
      <c r="I6" s="246"/>
    </row>
    <row r="7" spans="1:9" s="121" customFormat="1" ht="13.5" thickBot="1">
      <c r="A7" s="884" t="s">
        <v>159</v>
      </c>
      <c r="B7" s="885"/>
      <c r="C7" s="885"/>
      <c r="D7" s="885"/>
      <c r="E7" s="886"/>
      <c r="F7" s="253"/>
      <c r="G7" s="254"/>
      <c r="H7" s="255">
        <f>SUM(H8:H11)</f>
        <v>29297050</v>
      </c>
      <c r="I7" s="248"/>
    </row>
    <row r="8" spans="1:9" ht="12.75">
      <c r="A8" s="871" t="s">
        <v>160</v>
      </c>
      <c r="B8" s="872"/>
      <c r="C8" s="872"/>
      <c r="D8" s="872"/>
      <c r="E8" s="872"/>
      <c r="F8" s="327"/>
      <c r="G8" s="328"/>
      <c r="H8" s="329">
        <v>8966830</v>
      </c>
      <c r="I8" s="6"/>
    </row>
    <row r="9" spans="1:9" ht="12.75">
      <c r="A9" s="873" t="s">
        <v>161</v>
      </c>
      <c r="B9" s="874"/>
      <c r="C9" s="874"/>
      <c r="D9" s="874"/>
      <c r="E9" s="874"/>
      <c r="F9" s="199"/>
      <c r="G9" s="324"/>
      <c r="H9" s="306">
        <v>12544000</v>
      </c>
      <c r="I9" s="6"/>
    </row>
    <row r="10" spans="1:9" ht="12.75">
      <c r="A10" s="873" t="s">
        <v>162</v>
      </c>
      <c r="B10" s="874"/>
      <c r="C10" s="874"/>
      <c r="D10" s="874"/>
      <c r="E10" s="874"/>
      <c r="F10" s="199"/>
      <c r="G10" s="324"/>
      <c r="H10" s="306">
        <v>100000</v>
      </c>
      <c r="I10" s="6"/>
    </row>
    <row r="11" spans="1:9" ht="13.5" thickBot="1">
      <c r="A11" s="873" t="s">
        <v>163</v>
      </c>
      <c r="B11" s="874"/>
      <c r="C11" s="874"/>
      <c r="D11" s="874"/>
      <c r="E11" s="874"/>
      <c r="F11" s="202"/>
      <c r="G11" s="325"/>
      <c r="H11" s="326">
        <v>7686220</v>
      </c>
      <c r="I11" s="6"/>
    </row>
    <row r="12" spans="1:9" s="122" customFormat="1" ht="14.25" thickBot="1">
      <c r="A12" s="865" t="s">
        <v>164</v>
      </c>
      <c r="B12" s="866"/>
      <c r="C12" s="866"/>
      <c r="D12" s="866"/>
      <c r="E12" s="867"/>
      <c r="F12" s="259"/>
      <c r="G12" s="260"/>
      <c r="H12" s="261">
        <v>14733900</v>
      </c>
      <c r="I12" s="249"/>
    </row>
    <row r="13" spans="1:9" s="122" customFormat="1" ht="14.25" thickBot="1">
      <c r="A13" s="865" t="s">
        <v>369</v>
      </c>
      <c r="B13" s="866"/>
      <c r="C13" s="866"/>
      <c r="D13" s="866"/>
      <c r="E13" s="867"/>
      <c r="F13" s="259"/>
      <c r="G13" s="260"/>
      <c r="H13" s="261">
        <v>18103583</v>
      </c>
      <c r="I13" s="249"/>
    </row>
    <row r="14" spans="1:9" s="122" customFormat="1" ht="14.25" thickBot="1">
      <c r="A14" s="865" t="s">
        <v>370</v>
      </c>
      <c r="B14" s="866"/>
      <c r="C14" s="866"/>
      <c r="D14" s="866"/>
      <c r="E14" s="867"/>
      <c r="F14" s="259">
        <v>500</v>
      </c>
      <c r="G14" s="260">
        <v>100</v>
      </c>
      <c r="H14" s="261">
        <f>F14*G14</f>
        <v>50000</v>
      </c>
      <c r="I14" s="249"/>
    </row>
    <row r="15" spans="1:9" s="122" customFormat="1" ht="14.25" thickBot="1">
      <c r="A15" s="865" t="s">
        <v>604</v>
      </c>
      <c r="B15" s="866"/>
      <c r="C15" s="866"/>
      <c r="D15" s="866"/>
      <c r="E15" s="867"/>
      <c r="F15" s="259"/>
      <c r="G15" s="260"/>
      <c r="H15" s="261">
        <v>128016</v>
      </c>
      <c r="I15" s="249"/>
    </row>
    <row r="16" spans="1:9" s="122" customFormat="1" ht="14.25" thickBot="1">
      <c r="A16" s="865" t="s">
        <v>165</v>
      </c>
      <c r="B16" s="866"/>
      <c r="C16" s="866"/>
      <c r="D16" s="866"/>
      <c r="E16" s="867"/>
      <c r="F16" s="259"/>
      <c r="G16" s="260"/>
      <c r="H16" s="261">
        <v>55122336</v>
      </c>
      <c r="I16" s="249"/>
    </row>
    <row r="17" spans="1:9" s="122" customFormat="1" ht="14.25" thickBot="1">
      <c r="A17" s="878" t="s">
        <v>166</v>
      </c>
      <c r="B17" s="879"/>
      <c r="C17" s="879"/>
      <c r="D17" s="879"/>
      <c r="E17" s="880"/>
      <c r="F17" s="259" t="s">
        <v>229</v>
      </c>
      <c r="G17" s="262">
        <v>2500000</v>
      </c>
      <c r="H17" s="263">
        <v>2500000</v>
      </c>
      <c r="I17" s="249"/>
    </row>
    <row r="18" spans="1:9" s="122" customFormat="1" ht="34.5" customHeight="1" thickBot="1">
      <c r="A18" s="875" t="s">
        <v>507</v>
      </c>
      <c r="B18" s="876"/>
      <c r="C18" s="876"/>
      <c r="D18" s="876"/>
      <c r="E18" s="877"/>
      <c r="F18" s="259">
        <v>28028</v>
      </c>
      <c r="G18" s="262">
        <v>570</v>
      </c>
      <c r="H18" s="269">
        <f>F18*G18</f>
        <v>15975960</v>
      </c>
      <c r="I18" s="249"/>
    </row>
    <row r="19" spans="1:9" s="122" customFormat="1" ht="14.25" thickBot="1">
      <c r="A19" s="865" t="s">
        <v>230</v>
      </c>
      <c r="B19" s="866"/>
      <c r="C19" s="866"/>
      <c r="D19" s="866"/>
      <c r="E19" s="867"/>
      <c r="F19" s="259">
        <v>104</v>
      </c>
      <c r="G19" s="262">
        <v>2550</v>
      </c>
      <c r="H19" s="269">
        <f>F19*G19</f>
        <v>265200</v>
      </c>
      <c r="I19" s="249"/>
    </row>
    <row r="20" spans="1:9" ht="27" customHeight="1" thickBot="1">
      <c r="A20" s="868" t="s">
        <v>171</v>
      </c>
      <c r="B20" s="869"/>
      <c r="C20" s="869"/>
      <c r="D20" s="869"/>
      <c r="E20" s="870"/>
      <c r="F20" s="267">
        <v>5457</v>
      </c>
      <c r="G20" s="268">
        <v>1140</v>
      </c>
      <c r="H20" s="269">
        <f>F20*G20</f>
        <v>6220980</v>
      </c>
      <c r="I20" s="6"/>
    </row>
    <row r="21" spans="1:9" ht="12.75">
      <c r="A21" s="26"/>
      <c r="B21" s="5"/>
      <c r="C21" s="8"/>
      <c r="D21" s="5"/>
      <c r="E21" s="5"/>
      <c r="F21" s="156"/>
      <c r="G21" s="6"/>
      <c r="H21" s="143"/>
      <c r="I21" s="6"/>
    </row>
    <row r="22" spans="1:9" ht="12.75">
      <c r="A22" s="26"/>
      <c r="B22" s="5"/>
      <c r="C22" s="8"/>
      <c r="D22" s="5"/>
      <c r="E22" s="5"/>
      <c r="F22" s="156"/>
      <c r="G22" s="6"/>
      <c r="H22" s="143"/>
      <c r="I22" s="6"/>
    </row>
    <row r="23" spans="1:9" ht="12.75">
      <c r="A23" s="26"/>
      <c r="B23" s="5"/>
      <c r="C23" s="8"/>
      <c r="D23" s="5"/>
      <c r="E23" s="5"/>
      <c r="F23" s="156"/>
      <c r="G23" s="6"/>
      <c r="H23" s="143"/>
      <c r="I23" s="6"/>
    </row>
    <row r="24" spans="1:9" ht="12.75">
      <c r="A24" s="26"/>
      <c r="B24" s="5"/>
      <c r="C24" s="8"/>
      <c r="D24" s="5"/>
      <c r="E24" s="5"/>
      <c r="F24" s="156"/>
      <c r="G24" s="6"/>
      <c r="H24" s="143"/>
      <c r="I24" s="6"/>
    </row>
    <row r="25" spans="1:9" ht="12.75">
      <c r="A25" s="26"/>
      <c r="B25" s="5"/>
      <c r="C25" s="8"/>
      <c r="D25" s="5"/>
      <c r="E25" s="5"/>
      <c r="F25" s="156"/>
      <c r="G25" s="6"/>
      <c r="H25" s="143"/>
      <c r="I25" s="6"/>
    </row>
    <row r="26" spans="1:9" ht="12.75">
      <c r="A26" s="26"/>
      <c r="B26" s="5"/>
      <c r="C26" s="8"/>
      <c r="D26" s="5"/>
      <c r="E26" s="5"/>
      <c r="F26" s="156"/>
      <c r="G26" s="6"/>
      <c r="H26" s="143"/>
      <c r="I26" s="6"/>
    </row>
    <row r="27" spans="1:9" ht="12.75">
      <c r="A27" s="26"/>
      <c r="B27" s="5"/>
      <c r="C27" s="8"/>
      <c r="D27" s="5"/>
      <c r="E27" s="5"/>
      <c r="F27" s="156"/>
      <c r="G27" s="6"/>
      <c r="H27" s="143"/>
      <c r="I27" s="6"/>
    </row>
    <row r="28" spans="1:9" ht="12.75">
      <c r="A28" s="26"/>
      <c r="B28" s="5"/>
      <c r="C28" s="5"/>
      <c r="D28" s="5"/>
      <c r="E28" s="5"/>
      <c r="F28" s="156"/>
      <c r="G28" s="6"/>
      <c r="H28" s="143"/>
      <c r="I28" s="6"/>
    </row>
    <row r="29" spans="1:9" ht="12.75">
      <c r="A29" s="26"/>
      <c r="B29" s="5"/>
      <c r="C29" s="5"/>
      <c r="D29" s="5"/>
      <c r="E29" s="5"/>
      <c r="F29" s="156"/>
      <c r="G29" s="6"/>
      <c r="H29" s="143"/>
      <c r="I29" s="6"/>
    </row>
    <row r="30" spans="1:9" ht="12.75">
      <c r="A30" s="26"/>
      <c r="B30" s="5"/>
      <c r="C30" s="5"/>
      <c r="D30" s="5"/>
      <c r="E30" s="5"/>
      <c r="F30" s="156"/>
      <c r="G30" s="6"/>
      <c r="H30" s="143"/>
      <c r="I30" s="6"/>
    </row>
    <row r="31" spans="1:9" ht="12.75">
      <c r="A31" s="26"/>
      <c r="B31" s="5"/>
      <c r="C31" s="5"/>
      <c r="D31" s="5"/>
      <c r="E31" s="5"/>
      <c r="F31" s="156"/>
      <c r="G31" s="6"/>
      <c r="H31" s="143"/>
      <c r="I31" s="6"/>
    </row>
    <row r="32" spans="1:9" ht="12.75">
      <c r="A32" s="26"/>
      <c r="B32" s="5"/>
      <c r="C32" s="5"/>
      <c r="D32" s="5"/>
      <c r="E32" s="5"/>
      <c r="F32" s="156"/>
      <c r="G32" s="6"/>
      <c r="H32" s="143"/>
      <c r="I32" s="6"/>
    </row>
    <row r="33" spans="1:9" ht="12.75">
      <c r="A33" s="25"/>
      <c r="B33" s="5"/>
      <c r="C33" s="5"/>
      <c r="D33" s="5"/>
      <c r="E33" s="5"/>
      <c r="F33" s="156"/>
      <c r="G33" s="6"/>
      <c r="H33" s="143"/>
      <c r="I33" s="6"/>
    </row>
    <row r="34" spans="1:9" ht="12.75">
      <c r="A34" s="25"/>
      <c r="B34" s="5"/>
      <c r="C34" s="5"/>
      <c r="D34" s="5"/>
      <c r="E34" s="5"/>
      <c r="F34" s="156"/>
      <c r="G34" s="6"/>
      <c r="H34" s="143"/>
      <c r="I34" s="6"/>
    </row>
    <row r="35" spans="1:9" ht="12.75">
      <c r="A35" s="26"/>
      <c r="B35" s="5"/>
      <c r="C35" s="5"/>
      <c r="D35" s="5"/>
      <c r="E35" s="5"/>
      <c r="F35" s="156"/>
      <c r="G35" s="6"/>
      <c r="H35" s="143"/>
      <c r="I35" s="6"/>
    </row>
    <row r="36" spans="1:9" ht="12.75">
      <c r="A36" s="26"/>
      <c r="B36" s="5"/>
      <c r="C36" s="5"/>
      <c r="D36" s="5"/>
      <c r="E36" s="5"/>
      <c r="F36" s="156"/>
      <c r="G36" s="6"/>
      <c r="H36" s="143"/>
      <c r="I36" s="6"/>
    </row>
    <row r="37" spans="1:9" ht="12.75">
      <c r="A37" s="26"/>
      <c r="B37" s="5"/>
      <c r="C37" s="5"/>
      <c r="D37" s="5"/>
      <c r="E37" s="5"/>
      <c r="F37" s="156"/>
      <c r="G37" s="6"/>
      <c r="H37" s="143"/>
      <c r="I37" s="6"/>
    </row>
    <row r="38" spans="1:9" ht="12.75">
      <c r="A38" s="26"/>
      <c r="B38" s="5"/>
      <c r="C38" s="5"/>
      <c r="D38" s="5"/>
      <c r="E38" s="5"/>
      <c r="F38" s="156"/>
      <c r="G38" s="6"/>
      <c r="H38" s="143"/>
      <c r="I38" s="6"/>
    </row>
    <row r="39" spans="1:9" ht="12.75">
      <c r="A39" s="26"/>
      <c r="B39" s="5"/>
      <c r="C39" s="5"/>
      <c r="D39" s="5"/>
      <c r="E39" s="5"/>
      <c r="F39" s="156"/>
      <c r="G39" s="6"/>
      <c r="H39" s="143"/>
      <c r="I39" s="6"/>
    </row>
    <row r="40" spans="1:9" ht="12.75">
      <c r="A40" s="26"/>
      <c r="B40" s="5"/>
      <c r="C40" s="5"/>
      <c r="D40" s="5"/>
      <c r="E40" s="5"/>
      <c r="F40" s="156"/>
      <c r="G40" s="6"/>
      <c r="H40" s="143"/>
      <c r="I40" s="6"/>
    </row>
    <row r="41" spans="1:9" ht="12.75">
      <c r="A41" s="26"/>
      <c r="B41" s="5"/>
      <c r="C41" s="5"/>
      <c r="D41" s="5"/>
      <c r="E41" s="5"/>
      <c r="F41" s="156"/>
      <c r="G41" s="6"/>
      <c r="H41" s="143"/>
      <c r="I41" s="6"/>
    </row>
    <row r="42" spans="1:9" ht="12.75">
      <c r="A42" s="27"/>
      <c r="B42" s="11"/>
      <c r="C42" s="11"/>
      <c r="D42" s="11"/>
      <c r="E42" s="11"/>
      <c r="F42" s="157"/>
      <c r="G42" s="12"/>
      <c r="H42" s="145"/>
      <c r="I42" s="12"/>
    </row>
    <row r="43" spans="1:9" ht="12.75">
      <c r="A43" s="26"/>
      <c r="B43" s="5"/>
      <c r="C43" s="5"/>
      <c r="D43" s="5"/>
      <c r="E43" s="5"/>
      <c r="F43" s="156"/>
      <c r="G43" s="6"/>
      <c r="H43" s="143"/>
      <c r="I43" s="6"/>
    </row>
    <row r="44" spans="1:9" ht="12.75">
      <c r="A44" s="26"/>
      <c r="B44" s="5"/>
      <c r="C44" s="5"/>
      <c r="D44" s="5"/>
      <c r="E44" s="5"/>
      <c r="F44" s="156"/>
      <c r="G44" s="6"/>
      <c r="H44" s="143"/>
      <c r="I44" s="6"/>
    </row>
    <row r="45" spans="1:9" ht="12.75">
      <c r="A45" s="26"/>
      <c r="B45" s="5"/>
      <c r="C45" s="5"/>
      <c r="D45" s="5"/>
      <c r="E45" s="5"/>
      <c r="F45" s="156"/>
      <c r="G45" s="6"/>
      <c r="H45" s="143"/>
      <c r="I45" s="6"/>
    </row>
    <row r="46" spans="1:9" ht="12.75">
      <c r="A46" s="26"/>
      <c r="B46" s="5"/>
      <c r="C46" s="5"/>
      <c r="D46" s="5"/>
      <c r="E46" s="5"/>
      <c r="F46" s="156"/>
      <c r="G46" s="6"/>
      <c r="H46" s="143"/>
      <c r="I46" s="6"/>
    </row>
    <row r="47" spans="1:9" ht="12.75">
      <c r="A47" s="26"/>
      <c r="B47" s="5"/>
      <c r="C47" s="5"/>
      <c r="D47" s="5"/>
      <c r="E47" s="5"/>
      <c r="F47" s="156"/>
      <c r="G47" s="6"/>
      <c r="H47" s="143"/>
      <c r="I47" s="6"/>
    </row>
    <row r="48" spans="1:9" ht="12.75">
      <c r="A48" s="26"/>
      <c r="B48" s="11"/>
      <c r="C48" s="11"/>
      <c r="D48" s="11"/>
      <c r="E48" s="11"/>
      <c r="F48" s="157"/>
      <c r="G48" s="12"/>
      <c r="H48" s="145"/>
      <c r="I48" s="12"/>
    </row>
    <row r="49" spans="1:9" ht="12.75">
      <c r="A49" s="26"/>
      <c r="B49" s="11"/>
      <c r="C49" s="11"/>
      <c r="D49" s="11"/>
      <c r="E49" s="11"/>
      <c r="F49" s="157"/>
      <c r="G49" s="12"/>
      <c r="H49" s="143"/>
      <c r="I49" s="12"/>
    </row>
    <row r="50" spans="1:9" ht="12.75">
      <c r="A50" s="26"/>
      <c r="B50" s="5"/>
      <c r="C50" s="5"/>
      <c r="D50" s="5"/>
      <c r="E50" s="5"/>
      <c r="F50" s="156"/>
      <c r="G50" s="6"/>
      <c r="H50" s="143"/>
      <c r="I50" s="6"/>
    </row>
    <row r="51" spans="1:9" ht="12.75">
      <c r="A51" s="26"/>
      <c r="B51" s="5"/>
      <c r="C51" s="5"/>
      <c r="D51" s="5"/>
      <c r="E51" s="5"/>
      <c r="F51" s="156"/>
      <c r="G51" s="6"/>
      <c r="H51" s="143"/>
      <c r="I51" s="6"/>
    </row>
    <row r="52" spans="1:9" ht="12.75">
      <c r="A52" s="26"/>
      <c r="B52" s="11"/>
      <c r="C52" s="11"/>
      <c r="D52" s="11"/>
      <c r="E52" s="11"/>
      <c r="F52" s="157"/>
      <c r="G52" s="12"/>
      <c r="H52" s="143"/>
      <c r="I52" s="12"/>
    </row>
    <row r="53" spans="1:9" ht="12.75">
      <c r="A53" s="26"/>
      <c r="B53" s="11"/>
      <c r="C53" s="5"/>
      <c r="D53" s="5"/>
      <c r="E53" s="5"/>
      <c r="F53" s="156"/>
      <c r="G53" s="6"/>
      <c r="H53" s="143"/>
      <c r="I53" s="6"/>
    </row>
    <row r="54" spans="1:9" ht="12.75">
      <c r="A54" s="26"/>
      <c r="B54" s="11"/>
      <c r="C54" s="11"/>
      <c r="D54" s="11"/>
      <c r="E54" s="11"/>
      <c r="F54" s="157"/>
      <c r="G54" s="12"/>
      <c r="H54" s="145"/>
      <c r="I54" s="12"/>
    </row>
    <row r="55" spans="1:9" ht="12.75">
      <c r="A55" s="28"/>
      <c r="B55" s="5"/>
      <c r="C55" s="5"/>
      <c r="D55" s="5"/>
      <c r="E55" s="5"/>
      <c r="F55" s="156"/>
      <c r="G55" s="6"/>
      <c r="H55" s="143"/>
      <c r="I55" s="6"/>
    </row>
    <row r="56" spans="1:9" ht="12.75">
      <c r="A56" s="28"/>
      <c r="B56" s="5"/>
      <c r="C56" s="5"/>
      <c r="D56" s="5"/>
      <c r="E56" s="5"/>
      <c r="F56" s="156"/>
      <c r="G56" s="6"/>
      <c r="H56" s="143"/>
      <c r="I56" s="6"/>
    </row>
    <row r="57" spans="1:9" ht="12.75">
      <c r="A57" s="28"/>
      <c r="B57" s="5"/>
      <c r="C57" s="5"/>
      <c r="D57" s="5"/>
      <c r="E57" s="5"/>
      <c r="F57" s="156"/>
      <c r="G57" s="6"/>
      <c r="H57" s="143"/>
      <c r="I57" s="6"/>
    </row>
    <row r="58" spans="1:9" ht="12.75">
      <c r="A58" s="28"/>
      <c r="B58" s="5"/>
      <c r="C58" s="5"/>
      <c r="D58" s="5"/>
      <c r="E58" s="5"/>
      <c r="F58" s="156"/>
      <c r="G58" s="6"/>
      <c r="H58" s="143"/>
      <c r="I58" s="6"/>
    </row>
    <row r="59" spans="1:9" ht="12.75">
      <c r="A59" s="29"/>
      <c r="B59" s="11"/>
      <c r="C59" s="11"/>
      <c r="D59" s="11"/>
      <c r="E59" s="11"/>
      <c r="F59" s="157"/>
      <c r="G59" s="12"/>
      <c r="H59" s="145"/>
      <c r="I59" s="12"/>
    </row>
    <row r="60" spans="1:9" ht="12.75">
      <c r="A60" s="28"/>
      <c r="B60" s="5"/>
      <c r="C60" s="5"/>
      <c r="D60" s="5"/>
      <c r="E60" s="5"/>
      <c r="F60" s="156"/>
      <c r="G60" s="6"/>
      <c r="H60" s="143"/>
      <c r="I60" s="6"/>
    </row>
    <row r="61" spans="1:9" ht="12.75">
      <c r="A61" s="28"/>
      <c r="B61" s="5"/>
      <c r="C61" s="5"/>
      <c r="D61" s="5"/>
      <c r="E61" s="5"/>
      <c r="F61" s="156"/>
      <c r="G61" s="6"/>
      <c r="H61" s="143"/>
      <c r="I61" s="6"/>
    </row>
    <row r="62" spans="1:9" ht="12.75">
      <c r="A62" s="29"/>
      <c r="B62" s="11"/>
      <c r="C62" s="11"/>
      <c r="D62" s="11"/>
      <c r="E62" s="11"/>
      <c r="F62" s="157"/>
      <c r="G62" s="12"/>
      <c r="H62" s="145"/>
      <c r="I62" s="12"/>
    </row>
    <row r="63" spans="1:9" ht="12.75">
      <c r="A63" s="28"/>
      <c r="B63" s="5"/>
      <c r="C63" s="5"/>
      <c r="D63" s="5"/>
      <c r="E63" s="5"/>
      <c r="F63" s="156"/>
      <c r="G63" s="6"/>
      <c r="H63" s="143"/>
      <c r="I63" s="6"/>
    </row>
    <row r="64" spans="1:9" ht="12.75">
      <c r="A64" s="28"/>
      <c r="B64" s="5"/>
      <c r="C64" s="5"/>
      <c r="D64" s="5"/>
      <c r="E64" s="5"/>
      <c r="F64" s="156"/>
      <c r="G64" s="6"/>
      <c r="H64" s="143"/>
      <c r="I64" s="6"/>
    </row>
    <row r="65" spans="1:9" ht="12.75">
      <c r="A65" s="11"/>
      <c r="B65" s="1"/>
      <c r="C65" s="11"/>
      <c r="D65" s="11"/>
      <c r="E65" s="11"/>
      <c r="F65" s="157"/>
      <c r="G65" s="12"/>
      <c r="H65" s="145"/>
      <c r="I65" s="12"/>
    </row>
    <row r="66" spans="1:9" ht="12.75">
      <c r="A66" s="26"/>
      <c r="B66" s="1"/>
      <c r="C66" s="1"/>
      <c r="D66" s="1"/>
      <c r="E66" s="1"/>
      <c r="F66" s="158"/>
      <c r="G66" s="3"/>
      <c r="H66" s="146"/>
      <c r="I66" s="3"/>
    </row>
  </sheetData>
  <sheetProtection/>
  <mergeCells count="21">
    <mergeCell ref="A17:E17"/>
    <mergeCell ref="A5:G5"/>
    <mergeCell ref="A7:E7"/>
    <mergeCell ref="A6:E6"/>
    <mergeCell ref="A16:E16"/>
    <mergeCell ref="A20:E20"/>
    <mergeCell ref="A8:E8"/>
    <mergeCell ref="A9:E9"/>
    <mergeCell ref="A10:E10"/>
    <mergeCell ref="A11:E11"/>
    <mergeCell ref="A15:E15"/>
    <mergeCell ref="A19:E19"/>
    <mergeCell ref="A13:E13"/>
    <mergeCell ref="A14:E14"/>
    <mergeCell ref="A18:E18"/>
    <mergeCell ref="F1:H1"/>
    <mergeCell ref="F2:F3"/>
    <mergeCell ref="G2:H2"/>
    <mergeCell ref="A1:E3"/>
    <mergeCell ref="A4:G4"/>
    <mergeCell ref="A12:E12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77" r:id="rId1"/>
  <headerFooter alignWithMargins="0">
    <oddHeader>&amp;C&amp;"Arial CE,Félkövér"Feladatalapú támogatások a 2016. évre&amp;"Arial CE,Normál"
&amp;R2/4 sz. melléklet
...../2016(....) Egyek.Önk.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Szekeres Zsuzsa</cp:lastModifiedBy>
  <cp:lastPrinted>2016-03-16T10:31:46Z</cp:lastPrinted>
  <dcterms:created xsi:type="dcterms:W3CDTF">1999-11-19T07:39:00Z</dcterms:created>
  <dcterms:modified xsi:type="dcterms:W3CDTF">2016-03-16T10:52:15Z</dcterms:modified>
  <cp:category/>
  <cp:version/>
  <cp:contentType/>
  <cp:contentStatus/>
</cp:coreProperties>
</file>