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00" activeTab="0"/>
  </bookViews>
  <sheets>
    <sheet name="bevétel 2.m." sheetId="1" r:id="rId1"/>
    <sheet name="Normatíva 2.1.m." sheetId="2" r:id="rId2"/>
    <sheet name="Kiadások3" sheetId="3" r:id="rId3"/>
    <sheet name="Működési kiadások4" sheetId="4" r:id="rId4"/>
    <sheet name="Felhalmozás5." sheetId="5" r:id="rId5"/>
    <sheet name="Többéves.6.sz." sheetId="6" r:id="rId6"/>
    <sheet name="Mérleg7" sheetId="7" r:id="rId7"/>
    <sheet name="Előirányzat felh.8" sheetId="8" r:id="rId8"/>
    <sheet name="PH. kiadásai 9" sheetId="9" r:id="rId9"/>
    <sheet name="Közvetett támogatások.10. " sheetId="10" r:id="rId10"/>
    <sheet name="mérleg 3 éves 11.m." sheetId="11" r:id="rId11"/>
    <sheet name="gördülő12" sheetId="12" r:id="rId12"/>
    <sheet name="Céltartalék 13." sheetId="13" r:id="rId13"/>
    <sheet name="Eu-s pály. 14." sheetId="14" r:id="rId14"/>
  </sheets>
  <definedNames>
    <definedName name="_xlnm.Print_Titles" localSheetId="1">'Normatíva 2.1.m.'!$2:$4</definedName>
    <definedName name="_xlnm.Print_Area" localSheetId="1">'Normatíva 2.1.m.'!$A$1:$H$70</definedName>
  </definedNames>
  <calcPr fullCalcOnLoad="1"/>
</workbook>
</file>

<file path=xl/sharedStrings.xml><?xml version="1.0" encoding="utf-8"?>
<sst xmlns="http://schemas.openxmlformats.org/spreadsheetml/2006/main" count="757" uniqueCount="624">
  <si>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</si>
  <si>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</si>
  <si>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</si>
  <si>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</si>
  <si>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</si>
  <si>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</si>
  <si>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</si>
  <si>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>Gépjárműadóból biztosított kedvezmény, mentesség 1991.évi LXXXII.tv.5§(4)</t>
  </si>
  <si>
    <t>Eszközök hasznosítása utáni kedvezmény, menteség</t>
  </si>
  <si>
    <t>Egyéb kedvezmény</t>
  </si>
  <si>
    <t>Egyéb kölcsön elengedése</t>
  </si>
  <si>
    <t>Kommunális adó kedvezmény:</t>
  </si>
  <si>
    <t xml:space="preserve"> 15.1.</t>
  </si>
  <si>
    <t xml:space="preserve"> 70 éven felüliek/ Egyek Nagyközség Önkormányzat Képviselő Testületének 11/2007(III.29) sz. rendelet 5§(1)b.)</t>
  </si>
  <si>
    <t xml:space="preserve"> 15.2.</t>
  </si>
  <si>
    <t>*</t>
  </si>
  <si>
    <t>A helyi adókból biztosított kedvezményeket, mentességeket, adónemenként kell feltüntetni.</t>
  </si>
  <si>
    <t xml:space="preserve">Az önkormányzat által adott közvetett támogatások </t>
  </si>
  <si>
    <t>( kedvezmények)</t>
  </si>
  <si>
    <t>Céltartalék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</si>
  <si>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</si>
  <si>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</si>
  <si>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</si>
  <si>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</si>
  <si>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</si>
  <si>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</si>
  <si>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</si>
  <si>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</si>
  <si>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</si>
  <si>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</si>
  <si>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</si>
  <si>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</si>
  <si>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</si>
  <si>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</si>
  <si>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</si>
  <si>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Tartalék</t>
  </si>
  <si>
    <t>Átvett pénzeszköz</t>
  </si>
  <si>
    <t>Támogatások</t>
  </si>
  <si>
    <t>Önkormányzat bevételei összesen</t>
  </si>
  <si>
    <t>előirányzat</t>
  </si>
  <si>
    <t>Felhalmozási célú hitel</t>
  </si>
  <si>
    <t>Pénzmaradvány</t>
  </si>
  <si>
    <t>Hitel</t>
  </si>
  <si>
    <t>2009.</t>
  </si>
  <si>
    <t>2010.</t>
  </si>
  <si>
    <t>21.</t>
  </si>
  <si>
    <t>2008.</t>
  </si>
  <si>
    <t>Ft/mutató</t>
  </si>
  <si>
    <t>13.</t>
  </si>
  <si>
    <t>mutató</t>
  </si>
  <si>
    <t>Személyi juttatások</t>
  </si>
  <si>
    <t>teljesítés</t>
  </si>
  <si>
    <t>várható</t>
  </si>
  <si>
    <t>2007.évi</t>
  </si>
  <si>
    <t>Kiadások</t>
  </si>
  <si>
    <t>eredeti</t>
  </si>
  <si>
    <t>Bevételek</t>
  </si>
  <si>
    <t>Müködési kiadások</t>
  </si>
  <si>
    <t>Intézményi bevétel</t>
  </si>
  <si>
    <t>Sajátos működési bevétel</t>
  </si>
  <si>
    <t>Dologi kiadások</t>
  </si>
  <si>
    <t>Támogatás</t>
  </si>
  <si>
    <t>Ellátottak pénzbeni juttatásai</t>
  </si>
  <si>
    <t>Társadalom és szoc.pol.juttatások</t>
  </si>
  <si>
    <t>Müködési kiadás összesen:</t>
  </si>
  <si>
    <t>Müködési bevétel összesen:</t>
  </si>
  <si>
    <t>Felhalmozási kiadások</t>
  </si>
  <si>
    <t>Felhalmozási bevételek</t>
  </si>
  <si>
    <t>Felhalmozási támogatás</t>
  </si>
  <si>
    <t>Felhalmozási célú pénzeszközátadás</t>
  </si>
  <si>
    <t>Felhalmozási és tőke jellegű</t>
  </si>
  <si>
    <t>Felhalmozási kölcsön visszatérülés</t>
  </si>
  <si>
    <t>Felhalmozási kiadás összesen:</t>
  </si>
  <si>
    <t>Felhalmozási bevétel összesen:</t>
  </si>
  <si>
    <t>M i n d ö s s z e s e n  :</t>
  </si>
  <si>
    <t>Összesen</t>
  </si>
  <si>
    <t>12.</t>
  </si>
  <si>
    <t>Járulékok</t>
  </si>
  <si>
    <t>tényleges</t>
  </si>
  <si>
    <t>Működési hitel</t>
  </si>
  <si>
    <t>Önkormányzati beruházások</t>
  </si>
  <si>
    <t>Felhalmozási célú átvett pénzeszköz</t>
  </si>
  <si>
    <t>Felhalmozási pénzeszköz maradvány</t>
  </si>
  <si>
    <t>2008.évi</t>
  </si>
  <si>
    <t xml:space="preserve">                                              Egyek Nagyközség Önkormányzat működési és felhalmozási célú bevételeinek és kiadásainak </t>
  </si>
  <si>
    <t>hozzájárulás</t>
  </si>
  <si>
    <t>összege Ft</t>
  </si>
  <si>
    <t>3.sz. melléklet összesen</t>
  </si>
  <si>
    <t>Normatív kötött felhasználású támogatások:</t>
  </si>
  <si>
    <t>8.sz. melléklet összesen</t>
  </si>
  <si>
    <t>Bevételek Össesen:</t>
  </si>
  <si>
    <t>Támogatási jogcím</t>
  </si>
  <si>
    <t xml:space="preserve">Helyi önkormányzat normatív hozzájárulásai </t>
  </si>
  <si>
    <t>1. Települési önkormányzati feladatok</t>
  </si>
  <si>
    <t>5. Lakott külterülettel kapcsolatos feladatok:</t>
  </si>
  <si>
    <t>10.Helyi közművelődési és közgyűjteményi feladatok</t>
  </si>
  <si>
    <t>9. Pénzbeli szociális juttatás</t>
  </si>
  <si>
    <t xml:space="preserve">     - 1.a Település-üzemeltetési, igazgatási és sportfeladatok</t>
  </si>
  <si>
    <t xml:space="preserve">     - 1.b Közösségi közlekedési feladatok</t>
  </si>
  <si>
    <t>Óvoda</t>
  </si>
  <si>
    <t>Általános iskola</t>
  </si>
  <si>
    <t>Napközi/tanulószobai, iskolaotthonos foglalkozás</t>
  </si>
  <si>
    <t>15.g(1) 1-4. Évfolyamos napközis foglalkozás (50 fő)</t>
  </si>
  <si>
    <t>Kizárólag magyar nyelven folyó roma kisebbségi nevelés-oktatás</t>
  </si>
  <si>
    <t>Szociális juttatások, egyéb szolgáltatások</t>
  </si>
  <si>
    <t>17.1 Kedvezményes óvodai, iskolai, kollégiumi étkeztetés</t>
  </si>
  <si>
    <t>17.2 Nappali tanulók tankönyvellátásának támogatása</t>
  </si>
  <si>
    <t>17.2.a Tanulók ingyenes tankönyvellátása</t>
  </si>
  <si>
    <t xml:space="preserve">17.2.b általános hozzájárulás a tankönyvellátáshoz </t>
  </si>
  <si>
    <t xml:space="preserve"> Helyi Önkormányzatok közoktatási célú normatív hozzájárulásai </t>
  </si>
  <si>
    <t>A helyi önkormányzatot megillető személyi jövedelemadó</t>
  </si>
  <si>
    <t>A településre kimutatott SZJA  8 %-a</t>
  </si>
  <si>
    <t>Települési önkormányzatok Jövedelemdifferenciálódásának mérséklése</t>
  </si>
  <si>
    <t>Egyek Nagyközség Önkormányzat és költségvetési szervei bevételei forrásonként, főbb jogcím-csoportonkénti részletezettségben.</t>
  </si>
  <si>
    <t xml:space="preserve">adatok ezer forintban </t>
  </si>
  <si>
    <t>BEVÉTELI JOGCÍM-CSOPORT</t>
  </si>
  <si>
    <t>I. MŰKÖDÉSI BEVÉTELEK</t>
  </si>
  <si>
    <t>1. Intézményi működési bevételek</t>
  </si>
  <si>
    <t>2. Önkormányzatok sajátos mük.bev.</t>
  </si>
  <si>
    <t xml:space="preserve">2.2 Helyi adók </t>
  </si>
  <si>
    <t>2.2- ből felhalmozási célú</t>
  </si>
  <si>
    <t>2.3. Átengedett központi adók (SZJA Gépj.term)</t>
  </si>
  <si>
    <t>2.4. Bírság, pótlék, egyéb saj.</t>
  </si>
  <si>
    <t>II. TÁMOGATÁSOK</t>
  </si>
  <si>
    <t xml:space="preserve">1. Önk-k költségv-i támogatása </t>
  </si>
  <si>
    <t>1.1 Normatív hozzájárulások</t>
  </si>
  <si>
    <t>1.2. Központosított ei-k.</t>
  </si>
  <si>
    <t>1.4. Normatív, kötött tám.</t>
  </si>
  <si>
    <t>1.5. Fejl. Célú tám.</t>
  </si>
  <si>
    <t xml:space="preserve">III. FELHALM. ÉS TŐKE JELL. </t>
  </si>
  <si>
    <t>2. Önkormányzatok sajátosfelhalm.bev.</t>
  </si>
  <si>
    <t>3. Pénzügyi befektetések bev.</t>
  </si>
  <si>
    <t xml:space="preserve">IV. TÁMOGATÁSÉRTÉKŰ BEVÉTEL </t>
  </si>
  <si>
    <t>1. Támogatásértékű műk.bev. össz.</t>
  </si>
  <si>
    <t>a. ebből TB alapból átvett</t>
  </si>
  <si>
    <t>2. Támogatásértékű felh. bev. össz.</t>
  </si>
  <si>
    <t>a. ebből TB alaptól átvett</t>
  </si>
  <si>
    <t>1. Működési célú pe. Átvét</t>
  </si>
  <si>
    <t>1. ből OEP-től átvett</t>
  </si>
  <si>
    <t>2. ből OEP-től átvett</t>
  </si>
  <si>
    <t>1. Működési célú hitel felvét</t>
  </si>
  <si>
    <t>2. Felhalm. célú hitel felvét.</t>
  </si>
  <si>
    <t>1. Előző évi pénzmar. Ig.bevét.</t>
  </si>
  <si>
    <t>ÖSSZESEN:</t>
  </si>
  <si>
    <t xml:space="preserve">Kiemelt előirányzatok </t>
  </si>
  <si>
    <t>1. Polgármesteri Hivatal</t>
  </si>
  <si>
    <t>2. Napköziotthonos  Óvoda</t>
  </si>
  <si>
    <t>4. Tárkányi Béla Könyvtár és Műv. Ház</t>
  </si>
  <si>
    <t xml:space="preserve">Összesen </t>
  </si>
  <si>
    <t>Személyi jellegű juttatások</t>
  </si>
  <si>
    <t>Munkaadókat terhelő járulékok</t>
  </si>
  <si>
    <t>Ellátottak pénzbeli juttatásai</t>
  </si>
  <si>
    <t>Speciális célú támogatások</t>
  </si>
  <si>
    <t>Működési kiadások összesen</t>
  </si>
  <si>
    <t>Költségvetési létszámkeret.</t>
  </si>
  <si>
    <t>Dologi és egyéb folyó kiadások</t>
  </si>
  <si>
    <t xml:space="preserve">Felhalmozási kiadások </t>
  </si>
  <si>
    <t>Tartalékok</t>
  </si>
  <si>
    <t xml:space="preserve">Kiadások összesen: </t>
  </si>
  <si>
    <t xml:space="preserve">3. Móra Ferenc általános Iskola </t>
  </si>
  <si>
    <t>Rendszeres személyi juttatások</t>
  </si>
  <si>
    <t>Nem rendszeres személyi juttatások</t>
  </si>
  <si>
    <t>Külső személyi juttatások</t>
  </si>
  <si>
    <t xml:space="preserve">   ebből: képviselők juttatása</t>
  </si>
  <si>
    <t>Társadalombiztosítási járulék</t>
  </si>
  <si>
    <t>Munkaadói járulék</t>
  </si>
  <si>
    <t>Egészségügyi hozzájárulás</t>
  </si>
  <si>
    <t xml:space="preserve">Dologi kiadások </t>
  </si>
  <si>
    <t xml:space="preserve">             testvérvárosi kapcsolat</t>
  </si>
  <si>
    <t xml:space="preserve">   ebből: rendezvények</t>
  </si>
  <si>
    <t>Egyéb folyó kiadások</t>
  </si>
  <si>
    <t>Önkormányzat által folyósított ellátások</t>
  </si>
  <si>
    <t xml:space="preserve">Középfokú oktatásban résztvevők jut. </t>
  </si>
  <si>
    <t>Bursa Hungarica</t>
  </si>
  <si>
    <t>Balmazújvárosi többcélú társulás</t>
  </si>
  <si>
    <t>Egyeki szöghatár KHT</t>
  </si>
  <si>
    <t>Önkéntes Tűzöltóság</t>
  </si>
  <si>
    <t>Helyi önszerveződő közösségek</t>
  </si>
  <si>
    <t xml:space="preserve">   ebből: közcélú, közhasznú</t>
  </si>
  <si>
    <t>Egyek Nagyközség Önkormányzat Felújítási kiadásai célonként.</t>
  </si>
  <si>
    <t xml:space="preserve">ssz. </t>
  </si>
  <si>
    <t xml:space="preserve">Szakfeladat </t>
  </si>
  <si>
    <t>Felújítási cél megnevezése</t>
  </si>
  <si>
    <t xml:space="preserve">ezer forintban </t>
  </si>
  <si>
    <t xml:space="preserve">szakfeladat </t>
  </si>
  <si>
    <t>Feladat megnevezése</t>
  </si>
  <si>
    <t>Temető fejlesztés</t>
  </si>
  <si>
    <t>Szakfeladat</t>
  </si>
  <si>
    <t>452025 Helyi közut.híd ép., felúj.</t>
  </si>
  <si>
    <t>631211 Közutak, hidak üzemeltetése</t>
  </si>
  <si>
    <t>751153 Önkorm.ig.</t>
  </si>
  <si>
    <t>751845 Város és községg.</t>
  </si>
  <si>
    <t>751999 Finanszírozási műveletek</t>
  </si>
  <si>
    <t>901116 Szennyvíz elvez.</t>
  </si>
  <si>
    <t>701015 Saját v. bérelt ingatlan</t>
  </si>
  <si>
    <t>751878 Közvilágítási feladatok</t>
  </si>
  <si>
    <t>751966 Önk. feladatara nem terv.elsz.</t>
  </si>
  <si>
    <t>851967 Egészségü. Ell. Egyéb feladat</t>
  </si>
  <si>
    <t>853333 Munkanélküli ellátás</t>
  </si>
  <si>
    <t>853344 Eseti pénzbeli szoc. ellátás</t>
  </si>
  <si>
    <t>853311 Rendsz. pénzbeli ellátás</t>
  </si>
  <si>
    <t>Személyi jell. juttatás</t>
  </si>
  <si>
    <t xml:space="preserve">Dologi és egyéb folyó kiadások </t>
  </si>
  <si>
    <t xml:space="preserve">Ellátottak juttatásai </t>
  </si>
  <si>
    <t>Műk. célú pénzeszközátadás</t>
  </si>
  <si>
    <t>Felújítás</t>
  </si>
  <si>
    <t>Beruház</t>
  </si>
  <si>
    <t xml:space="preserve">Műk.célú tám. Ért. kiadás </t>
  </si>
  <si>
    <t>Hiteltörlesztés</t>
  </si>
  <si>
    <t>Felhalmozási hit. Kamata</t>
  </si>
  <si>
    <t xml:space="preserve">Munkaad. terhelő járulék </t>
  </si>
  <si>
    <t>Egyek Nagyközség Önkormányzat Polgármesteri Hivatal kiadásai  feladatonként.</t>
  </si>
  <si>
    <t>902113 Települési hulladékkez. Köztiszt.</t>
  </si>
  <si>
    <t>930316 Temetkezés és  kapcs. Szolg.</t>
  </si>
  <si>
    <t>A működési és fejlesztési célú bevételek és kiadások</t>
  </si>
  <si>
    <t>2009. év</t>
  </si>
  <si>
    <t>2010. év</t>
  </si>
  <si>
    <t>I. Működési bevételek és kiadások</t>
  </si>
  <si>
    <t>Intézményi működési bevételek</t>
  </si>
  <si>
    <t>Önk.- sajátos műk.bevétele</t>
  </si>
  <si>
    <t xml:space="preserve">Támogatások </t>
  </si>
  <si>
    <t>Támogatásértékű műk.bevétel</t>
  </si>
  <si>
    <t>Működési célú bevételek összesen</t>
  </si>
  <si>
    <t>Műk.pénzeszk.átadás</t>
  </si>
  <si>
    <t>Támogatásértékű műk. Kiadás</t>
  </si>
  <si>
    <t>Ellátottak pénzbeli juttatása</t>
  </si>
  <si>
    <t>II. Felhalmozási célú bevételek és kiadások</t>
  </si>
  <si>
    <t>Fejlesztési célú támogatások</t>
  </si>
  <si>
    <t>Támogatásértékű felhalmozási bevétel</t>
  </si>
  <si>
    <t>Felhalmozási célú bevételek összesen</t>
  </si>
  <si>
    <t>Felújítási kiadások</t>
  </si>
  <si>
    <t>Felh. Pénzeszk.átadás</t>
  </si>
  <si>
    <t>Támogatásértékű felhalmozási kiadás</t>
  </si>
  <si>
    <t>Hitel visszafizetés</t>
  </si>
  <si>
    <t>Hitel kamata</t>
  </si>
  <si>
    <t>Felhalmozási célú kiadás összesen</t>
  </si>
  <si>
    <t>Önkormányzat kiadásai összesen</t>
  </si>
  <si>
    <t>Támogatási kölcs. Visszatér.</t>
  </si>
  <si>
    <t>Felhalmozási célú pénzeszközátvétel</t>
  </si>
  <si>
    <t>Beruházások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</si>
  <si>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</si>
  <si>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</si>
  <si>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</si>
  <si>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</si>
  <si>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</si>
  <si>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</si>
  <si>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</si>
  <si>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</si>
  <si>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</si>
  <si>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</si>
  <si>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</si>
  <si>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</si>
  <si>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</si>
  <si>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</si>
  <si>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Int.műk.bev.</t>
  </si>
  <si>
    <t>Önk.saj.bev.</t>
  </si>
  <si>
    <t>Felhalm.bev.</t>
  </si>
  <si>
    <t>Támogatásértékű  műk.</t>
  </si>
  <si>
    <t>Támogatásértékű felh.</t>
  </si>
  <si>
    <t>Felhalm.hitel</t>
  </si>
  <si>
    <t>BEVÉTEL ÖSSZESEN</t>
  </si>
  <si>
    <t>KIADÁSOK</t>
  </si>
  <si>
    <t>Személyi jutt.</t>
  </si>
  <si>
    <t>Dologi</t>
  </si>
  <si>
    <t>Beruházás</t>
  </si>
  <si>
    <t>Pénzeszk.átad.műk</t>
  </si>
  <si>
    <t>felhalm.hitel+kamat</t>
  </si>
  <si>
    <t>KIADÁS ÖSSZESEN</t>
  </si>
  <si>
    <t>Tám. Kölcs. Visszatér</t>
  </si>
  <si>
    <t>Tám. Ért. Kiad mük.</t>
  </si>
  <si>
    <t>Ellátottak pénzbeli jut.</t>
  </si>
  <si>
    <t>Függő, átfutó kiad</t>
  </si>
  <si>
    <t>Támogatásértékű működési bevétel</t>
  </si>
  <si>
    <t>Támogatásértékű működési kiadás</t>
  </si>
  <si>
    <t>Felújítások</t>
  </si>
  <si>
    <t>Felhalmozási célú hitel visszafizetés</t>
  </si>
  <si>
    <t>Felhalmozási célú hitel kamata</t>
  </si>
  <si>
    <t>B E V É T E L E K</t>
  </si>
  <si>
    <t>Sor-
szám</t>
  </si>
  <si>
    <t>Bevételi jogcím</t>
  </si>
  <si>
    <t>I. Önkormányzat működési bevételei (2+3)</t>
  </si>
  <si>
    <t>I/2. Önkormányzat sajátos műk. bevételei (3.1+…+3.4)*</t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</si>
  <si>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</si>
  <si>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</si>
  <si>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</si>
  <si>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</si>
  <si>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</si>
  <si>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</si>
  <si>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</si>
  <si>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</si>
  <si>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II. Támogatások, kiegészítések (4.1+…+4.7)</t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</si>
  <si>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</si>
  <si>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</si>
  <si>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</si>
  <si>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</si>
  <si>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</si>
  <si>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</si>
  <si>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</si>
  <si>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támogatás*</t>
  </si>
  <si>
    <t>4.5.</t>
  </si>
  <si>
    <t>Kiegészítő támogatás</t>
  </si>
  <si>
    <t>4.6.</t>
  </si>
  <si>
    <t>4.7.</t>
  </si>
  <si>
    <t>Fejlesztési célú támogatások (4.7.1+…+4.7.3)*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</si>
  <si>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</si>
  <si>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</si>
  <si>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</si>
  <si>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</si>
  <si>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</si>
  <si>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</si>
  <si>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III. Felhalmozási és tőkejellegű bevételek (5.1+…+5.3)*</t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</si>
  <si>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</si>
  <si>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</si>
  <si>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</si>
  <si>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</si>
  <si>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</si>
  <si>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 bevételei</t>
  </si>
  <si>
    <t>IV. Támogatásértékű bevételek (6.1+6.2)</t>
  </si>
  <si>
    <t>6.1.</t>
  </si>
  <si>
    <t>Támogatásértékű működési bevételek (6.1.1.+…+6.1.4.)*</t>
  </si>
  <si>
    <t>6.1.1.</t>
  </si>
  <si>
    <t>OEP-től átvett pénzeszköz</t>
  </si>
  <si>
    <t>6.1.2.</t>
  </si>
  <si>
    <t>EU támogatás</t>
  </si>
  <si>
    <t>6.1.3.</t>
  </si>
  <si>
    <t>Elkülönített állami pénzalapoktól átvett pénzeszköz</t>
  </si>
  <si>
    <t>6.1.4.</t>
  </si>
  <si>
    <t>Egyéb kvi szervtől átvett támogatás</t>
  </si>
  <si>
    <t>6.2.</t>
  </si>
  <si>
    <t>Támogatásértékű felhalmozási bevételek (6.2.1.+…+6.2.4.)*</t>
  </si>
  <si>
    <t>6.2.1.</t>
  </si>
  <si>
    <t>6.2.2.</t>
  </si>
  <si>
    <t>6.2.3.</t>
  </si>
  <si>
    <t>6.2.4.</t>
  </si>
  <si>
    <t>V. Véglegesen átvett pénzeszközök(7.1+7.2)</t>
  </si>
  <si>
    <t>7.1</t>
  </si>
  <si>
    <t>Működési célú pénzeszköz átvétel államháztartáson kívülről*</t>
  </si>
  <si>
    <t>6.4.</t>
  </si>
  <si>
    <t>Felhalm. célú pénzeszk. átvétel államháztartáson kívülről*</t>
  </si>
  <si>
    <t>VI. Tám. kölcs. visszatér. igénybev., értékp. bev. (7.1+7.2)</t>
  </si>
  <si>
    <t>7.1.</t>
  </si>
  <si>
    <t>Működési célú  kölcsön visszatér., értékpapír bev.</t>
  </si>
  <si>
    <t>7.2.</t>
  </si>
  <si>
    <t>Felhalmozási célú  kölcsön visszatér., értékpapír bev.</t>
  </si>
  <si>
    <t>FOLYÓ BEVÉTELEK ÖSSZESEN: (1+4+5+6+7+8)</t>
  </si>
  <si>
    <t>VII. Pénzforgalom nélküli bevételek(10.1+10.2)</t>
  </si>
  <si>
    <t>Működési célú pénzmaradvány igénybevétele</t>
  </si>
  <si>
    <t>Felhalmozási célú pénzmaradvány igénybevétele</t>
  </si>
  <si>
    <t xml:space="preserve">Költségvetési bevétel összesen: </t>
  </si>
  <si>
    <t>BEVÉTELEK ÖSSZESEN: (9+10+11+12)</t>
  </si>
  <si>
    <t>K I A D Á S O K</t>
  </si>
  <si>
    <t>Sor-szám</t>
  </si>
  <si>
    <t>Kiadási jogcímek</t>
  </si>
  <si>
    <t>I. Folyó (működési) kiadások (1.1+…+1.12)</t>
  </si>
  <si>
    <t>1.1.</t>
  </si>
  <si>
    <t>Személyi  juttatások</t>
  </si>
  <si>
    <t>1.2.</t>
  </si>
  <si>
    <t>1.3.</t>
  </si>
  <si>
    <t>Dologi  kiadások*</t>
  </si>
  <si>
    <t>1.4.</t>
  </si>
  <si>
    <t>1.5</t>
  </si>
  <si>
    <t>Működési célú pénzmaradvány átadás</t>
  </si>
  <si>
    <t>1.6.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</si>
  <si>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</si>
  <si>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</si>
  <si>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</si>
  <si>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</si>
  <si>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</si>
  <si>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</si>
  <si>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</si>
  <si>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1.11.</t>
  </si>
  <si>
    <t>Pénzforgalom nélküli kiadások</t>
  </si>
  <si>
    <t>1.12.</t>
  </si>
  <si>
    <t>Kamatkiadások</t>
  </si>
  <si>
    <t>II. Felhalmozási és tőke jellegű kiadások (2.1+…+2.7)</t>
  </si>
  <si>
    <t>2.1.</t>
  </si>
  <si>
    <t>Felújítás*</t>
  </si>
  <si>
    <t>2.2.</t>
  </si>
  <si>
    <t>Intézményi beruházási kiadások*</t>
  </si>
  <si>
    <t>2.3.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</si>
  <si>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</si>
  <si>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</si>
  <si>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</si>
  <si>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</si>
  <si>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</si>
  <si>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</si>
  <si>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</si>
  <si>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</si>
  <si>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</si>
  <si>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</si>
  <si>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</si>
  <si>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</si>
  <si>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</si>
  <si>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 (előző évek)</t>
  </si>
  <si>
    <t>Értékpapírok kiadásai</t>
  </si>
  <si>
    <t xml:space="preserve"> KIADÁSOK ÖSSZESEN: (1+2+3+4+5+6)</t>
  </si>
  <si>
    <t xml:space="preserve"> Ezer forintban !</t>
  </si>
  <si>
    <t>Kötelezettség jogcíme</t>
  </si>
  <si>
    <t>Köt. váll.
 éve</t>
  </si>
  <si>
    <t>Kiadás vonzata évenként</t>
  </si>
  <si>
    <t>Működési célú hiteltörlesztés (tőke+kamat)</t>
  </si>
  <si>
    <t>Likvid hitel</t>
  </si>
  <si>
    <t>Felhalmozási célú hiteltörlesztés (tőke+kamat)</t>
  </si>
  <si>
    <t>HACCP rendszer hitel</t>
  </si>
  <si>
    <t>Szennyvízhitel</t>
  </si>
  <si>
    <t>Útberuházás hitel</t>
  </si>
  <si>
    <t>Beruházás feladatonként</t>
  </si>
  <si>
    <t>14.</t>
  </si>
  <si>
    <t>16.</t>
  </si>
  <si>
    <t>17.</t>
  </si>
  <si>
    <t>15.</t>
  </si>
  <si>
    <t>Egyéb</t>
  </si>
  <si>
    <t>18.</t>
  </si>
  <si>
    <t>Könyvvizsgálati díj</t>
  </si>
  <si>
    <t>19.</t>
  </si>
  <si>
    <t>20.</t>
  </si>
  <si>
    <t>Lap-top lízing díj</t>
  </si>
  <si>
    <t>22.</t>
  </si>
  <si>
    <t>23.</t>
  </si>
  <si>
    <t>Riasztórendszer figyelő szolgálat</t>
  </si>
  <si>
    <t>24.</t>
  </si>
  <si>
    <t>Idősek karácsonya</t>
  </si>
  <si>
    <t>Többéves kihatással járó döntésekből származó kötelezettségek célok szerint évenkénti bontásban.</t>
  </si>
  <si>
    <t xml:space="preserve">Összesen : </t>
  </si>
  <si>
    <r>
      <t>I/1. Intézményi működési bevételek</t>
    </r>
    <r>
      <rPr>
        <b/>
        <vertAlign val="superscript"/>
        <sz val="10"/>
        <rFont val="Arial"/>
        <family val="2"/>
      </rPr>
      <t>*</t>
    </r>
  </si>
  <si>
    <t>Az Önkormányzat Pénzügyi mérlege.</t>
  </si>
  <si>
    <t xml:space="preserve"> Készenléti szolgálatot ellátó önkéntes tűzoltók / Egyek Nagyközség Önkormányzat Képviselő Testületének 11/2007(III.29) sz. rendelet 5§(1)c.)</t>
  </si>
  <si>
    <t>Általános Iskola buszbérlet szoc.polit.ellátás</t>
  </si>
  <si>
    <t>Szilveszteri bál vacsora</t>
  </si>
  <si>
    <t>LEKI támogatás</t>
  </si>
  <si>
    <t>853355 Eseti pénzbeli gyermekvéd.</t>
  </si>
  <si>
    <t>Polgármesteri Hivatal</t>
  </si>
  <si>
    <t>Önkorm. Igazgatási tev.</t>
  </si>
  <si>
    <t>2007.évi 
várható tény 
Gondozási Központ</t>
  </si>
  <si>
    <t xml:space="preserve"> Címek                                                </t>
  </si>
  <si>
    <t>Érdekképviseleti szervek tagdíja</t>
  </si>
  <si>
    <t>1. Tárgyi eszk. immat jav. ért.</t>
  </si>
  <si>
    <t>Működési hitel törlesztés</t>
  </si>
  <si>
    <t>Sajátos bevételből felhalmozási</t>
  </si>
  <si>
    <t>Működésképtelen önkormányzatok egyéb támogatása</t>
  </si>
  <si>
    <t>Működési célú hiteltörlesztés</t>
  </si>
  <si>
    <t xml:space="preserve">2008. Évi várható </t>
  </si>
  <si>
    <t>2008. Évi várható</t>
  </si>
  <si>
    <t>2009. évi előirányzat</t>
  </si>
  <si>
    <t>Támogatásértékű műk. bev.központi költségvetési szervtől</t>
  </si>
  <si>
    <t>Felhalmozási célú hiteltörlesztés</t>
  </si>
  <si>
    <t>2009.évi</t>
  </si>
  <si>
    <t>Hozam és kamatbevételek</t>
  </si>
  <si>
    <t>Intézményi bevételből felhalmozási</t>
  </si>
  <si>
    <t xml:space="preserve">2008. Várható tény 
Polgármesteri Hivatal </t>
  </si>
  <si>
    <t xml:space="preserve">2009. Előirányzat 
Polgármesteri Hivatal </t>
  </si>
  <si>
    <t>2008. Várható tény
Napköziotthonos Óvoda</t>
  </si>
  <si>
    <t>2009. Előirányzat 
Napköziotthonos Óvoda</t>
  </si>
  <si>
    <t>2008. Várható tény
Móra Ferenc Általános Iskola</t>
  </si>
  <si>
    <t>2009. Előirányzat 
Móra Ferenc Általános Iskola</t>
  </si>
  <si>
    <t>2008. Várható tény
Tárkányi Béla Könyvtár és Műv.Ház</t>
  </si>
  <si>
    <t>2009. Előirányzat 
Tárkányi Béla könyvtár és Műv. Ház</t>
  </si>
  <si>
    <t>2009. Előirányzat 
Összesen:</t>
  </si>
  <si>
    <t>2008. Várható tény 
Összesen:</t>
  </si>
  <si>
    <t>Egyek Nagyközség Önkormányzat és költségvetési szervei 2009. évi működési  kiadásai kiemelt előirányzatonként</t>
  </si>
  <si>
    <t xml:space="preserve">   ebből:kamatkiadások</t>
  </si>
  <si>
    <t>Tiszacsege Központi orvosi ügyelet</t>
  </si>
  <si>
    <t>Tiszafüred önk. kompenzáció</t>
  </si>
  <si>
    <t xml:space="preserve">2009. Évi előirányzat </t>
  </si>
  <si>
    <t>Zrínyi út útstabilizálás</t>
  </si>
  <si>
    <t>Járdakészítés</t>
  </si>
  <si>
    <t>Lakásfelújítás</t>
  </si>
  <si>
    <t>Ingatlan vásárlás IPOSZ székház</t>
  </si>
  <si>
    <t>Földterület vásárlás</t>
  </si>
  <si>
    <t>Buszbeszerzés</t>
  </si>
  <si>
    <t>Digitális alaptérkép</t>
  </si>
  <si>
    <t xml:space="preserve">Tűzjelző berendezés </t>
  </si>
  <si>
    <t>Multifunkcionális nyomtató vásárlás</t>
  </si>
  <si>
    <t>Számítógép vásárlás</t>
  </si>
  <si>
    <t>Házasságkötő terem kihangosítás</t>
  </si>
  <si>
    <t>Felh. Célú hitel törlesztés</t>
  </si>
  <si>
    <t>Felh. célú hitel kamata</t>
  </si>
  <si>
    <t>Településrendezési terv készítés</t>
  </si>
  <si>
    <t>Tájékoztató és információs térkép elhelyezése</t>
  </si>
  <si>
    <t>Gépkocsi vásárlás (Központi orvosi ügyelet)</t>
  </si>
  <si>
    <t>Egyek Nagyközség Önkormányzat Felhalmozási kiadásai feladatonként</t>
  </si>
  <si>
    <t>Oktatási intézmények fásítása (óvoda)</t>
  </si>
  <si>
    <t>Oktatási intézmények fásítása (iskola)</t>
  </si>
  <si>
    <t xml:space="preserve">Oktatási intézmény felújítás </t>
  </si>
  <si>
    <t>Hulladékgazdálkodási rendszer (önerő)</t>
  </si>
  <si>
    <t>2009. előtti kifizetés</t>
  </si>
  <si>
    <t>2011.</t>
  </si>
  <si>
    <t>2011. 
után</t>
  </si>
  <si>
    <t>Óvoda felújítás, tornaszoba kialakítás</t>
  </si>
  <si>
    <t>Általános Iskola angol-nyelv oktatás</t>
  </si>
  <si>
    <t>Ingatlanvásárlás, Egyek Tél út</t>
  </si>
  <si>
    <t>Szennyvízelvezetés-tisztítás pályázat kész.</t>
  </si>
  <si>
    <t>Kőzúzalék vásárlás</t>
  </si>
  <si>
    <t>Tűzjelző rendszer telepítés</t>
  </si>
  <si>
    <t>Tűzjelző rendszer tervkészítés</t>
  </si>
  <si>
    <t>Kőszállítás (Zrínyi út útstabilizálás)</t>
  </si>
  <si>
    <t>Tájékoztató és információs tábla készítés</t>
  </si>
  <si>
    <t>Központi nyomtató vásárlás</t>
  </si>
  <si>
    <t xml:space="preserve">Központi orvosi ügyelet Gépkocsi vásárlás </t>
  </si>
  <si>
    <t>Zene-iskola oktatás hozzájárulás</t>
  </si>
  <si>
    <t>Muzeológus megbízás</t>
  </si>
  <si>
    <t>Főépítész feladatok ellátása</t>
  </si>
  <si>
    <t>Tűzjelző rendszer karbantartása</t>
  </si>
  <si>
    <t>Néptáncoktatás</t>
  </si>
  <si>
    <t xml:space="preserve">Karácsonyi díszkivlágítás </t>
  </si>
  <si>
    <t>Turisztikai film</t>
  </si>
  <si>
    <t>Szakértői díj (TÁMOP)</t>
  </si>
  <si>
    <t>Szervezetfejlesztés pályázat készítés</t>
  </si>
  <si>
    <t>Szaktanácsadás (Móra F. Ált.Iskola)</t>
  </si>
  <si>
    <t>Oktatási int.-k felúj. (szakértői tev.)</t>
  </si>
  <si>
    <t>Oktatási int.-k felúj. (terv készítés)</t>
  </si>
  <si>
    <t>7. Társ-gazd. és infrastr.szemp.elm. súlyos foglalk.nehézséggel küzdő tel. tám.</t>
  </si>
  <si>
    <t xml:space="preserve">     - 1.c Települési sport feladatok</t>
  </si>
  <si>
    <t>15.a A 2009. Évi költségvetési tv. Alapján (200 fő)</t>
  </si>
  <si>
    <t>15.2 A 2008. Évi költségvetési tv. Alapján (203 fő)</t>
  </si>
  <si>
    <t>15.2 (b1) 1-2. Évfolyam (104 fő)</t>
  </si>
  <si>
    <t>15.2 (b2) 3. évfolyam (52fő)</t>
  </si>
  <si>
    <t>15.2 (b3) 4. Évfolyam (47 fő)</t>
  </si>
  <si>
    <t>15.2 (b4) 5-6. Évfolyam (98 fő)</t>
  </si>
  <si>
    <t>15.b(1)  1-2. Évfolyam (113 fő)</t>
  </si>
  <si>
    <t>15.b(2)  3. Évfolyam (51 fő)</t>
  </si>
  <si>
    <t>15.b(3)  4. Évfolyam (52 fő)</t>
  </si>
  <si>
    <t>15.b(4)  5-6. Évfolyam (103 fő)</t>
  </si>
  <si>
    <t>15.b(5)  7. Évfolyamon (42 fő)</t>
  </si>
  <si>
    <t>15.b(5)  8. Évfolyamon (48 fő)</t>
  </si>
  <si>
    <t>16.5 A 2008. Évi költségvetési tv. Alapján</t>
  </si>
  <si>
    <t>15.g a 2009. Évi költségvetési tv. Alapján</t>
  </si>
  <si>
    <t>16.5.a  Napközis vagy tanulószobai foglalkozás 1-4.évf. (50 fő)</t>
  </si>
  <si>
    <t>16.5.b Iskolaotthonos oktatás az 1-2. Évfolyamon (104 fő)</t>
  </si>
  <si>
    <t>15.g(3) 1-3. Évfolyamos iskolaotthonos oktatás (113 fő)</t>
  </si>
  <si>
    <t>16.4.1d és e  A 2008. Évi költségvetési tv. Alapján</t>
  </si>
  <si>
    <t>16.2.1.d A 2009. Évi költségvetési tv. Alapján</t>
  </si>
  <si>
    <t>Sajátos nevelési igényű gyermekek, tanulók nevelése, oktatása (iskola)</t>
  </si>
  <si>
    <t>Sajátos nevelési igényű gyermekek, tanulók nevelése, oktatása (óvoda)</t>
  </si>
  <si>
    <t>16.4.1d és e  A 2009. Évi költségvetési tv. Alapján</t>
  </si>
  <si>
    <t>16.4.1e és e  A 2008. Évi költségvetési tv. Alapján</t>
  </si>
  <si>
    <t>16.2.1.e A 2009. Évi költségvetési tv. Alapján</t>
  </si>
  <si>
    <t>16.7.a A 2008. Évi költségvetési tv. Alapján Óvoda</t>
  </si>
  <si>
    <t>16.7.a A 2009. Évi költségvetési tv. Alapján Óvoda</t>
  </si>
  <si>
    <t>Kedvezményes óvodai étkeztetés</t>
  </si>
  <si>
    <t>Kedvezményes iskolai étkeztetés</t>
  </si>
  <si>
    <t>17.1.b Kiegészítő hozzájárulás a rendsz. Gy. Véd. 5-6. Évfolyamos tanulók</t>
  </si>
  <si>
    <t>I.1 Pedagógus szakvizsga és továbbk.2008. Évi költségvetési tv. Alapján(iskola)</t>
  </si>
  <si>
    <t>I.1 Pedagógus szakvizsga és továbbk.2009. Évi költségvetési tv. Alapján(iskola)</t>
  </si>
  <si>
    <t>I.1 Pedagógus szakvizsga és továbbk.2008. Évi költségvetési tv. Alapján(óvoda)</t>
  </si>
  <si>
    <t>I.1 Pedagógus szakvizsga és továbbk.2009. Évi költségvetési tv. Alapján(óvoda)</t>
  </si>
  <si>
    <t>I.4.Diásporttal kapcsolatos fel. tám. 2008. Évi költségvetési tv. Alapján (iskola)</t>
  </si>
  <si>
    <t>I.4.Diásporttal kapcsolatos fel. tám. 2009. Évi költségvetési tv. Alapján (iskola)</t>
  </si>
  <si>
    <t>2008. Várható tény
 Tárkányi Béla könyvtár és 
Műv. Ház</t>
  </si>
  <si>
    <t>2009. Előirányzat 
Tárkányi Béla könyvtár és 
Műv. Ház</t>
  </si>
  <si>
    <t>2. Felh. Célú pe. átvét lakosságtól</t>
  </si>
  <si>
    <t>2009.terv</t>
  </si>
  <si>
    <t>Társadalom és szoc.pol. Ellátás</t>
  </si>
  <si>
    <t>853244 Családsegítés</t>
  </si>
  <si>
    <t>Társadalom és szociálpolitikai ell.</t>
  </si>
  <si>
    <t>2009-2010-2011. évi alakulását külön bemutató mérleg</t>
  </si>
  <si>
    <t>2011. év</t>
  </si>
  <si>
    <t>Társadalom és szociálpolitikai ellátás</t>
  </si>
  <si>
    <t>sajátos bevételből felhalmozási</t>
  </si>
  <si>
    <t>Pénzeszközátvétel</t>
  </si>
  <si>
    <t>Társ.szoc.pol.ellátások</t>
  </si>
  <si>
    <t>Útstabilizálás</t>
  </si>
  <si>
    <t xml:space="preserve">Helyiségek hasznosítása utáni kedvezmény, menteség terembéreleti díj  / Egyek nagyközség Önkormányzat Képviselő Testületének 397/2008 (X.30.) sz. , illetve 451/2008(XII.18.) sz. határozata alapján/ </t>
  </si>
  <si>
    <t>adatok Ft-ban</t>
  </si>
  <si>
    <t xml:space="preserve">Időskorúak járadékában részesülők/Egyek Nagyközség Önkormányzat Képviselő Testületének 11/2007(III.29) sz. rendelet 5§(1)a.) </t>
  </si>
  <si>
    <t>15.2  A 2008. Évi költségvetési tv. Alapján (407 fő)</t>
  </si>
  <si>
    <t>15.b A 2009. Évi költségvetés alapján (409 fő)</t>
  </si>
  <si>
    <t>Működési célő pénzeszköz átadás</t>
  </si>
  <si>
    <t>1.3. Műk.képtelen kiegészítő támogatás</t>
  </si>
  <si>
    <t>VI. VÉGLEGESEN ÁTVETT PÉNZESZKÖZÖK</t>
  </si>
  <si>
    <t>VII. TÁM.KÖLCS. ÉRTÉKP.</t>
  </si>
  <si>
    <t>VIII. HITELEK</t>
  </si>
  <si>
    <t>IX. PÉNZFORGALOM NÉLK. BEV.</t>
  </si>
  <si>
    <t>V. KIEGÉSZÍTÉSEK, VISSZATÉRÜLÉSEK</t>
  </si>
  <si>
    <t>2. Előző évi pénzmaradvány átvétel</t>
  </si>
  <si>
    <t>Központi ktg.vet.-ből kieg. Visszatér.</t>
  </si>
  <si>
    <t>15.2 (b6) 7-8. Évfolyam (106 fő)</t>
  </si>
  <si>
    <t>2009. Év</t>
  </si>
  <si>
    <t>Tiszafüred Zene-iskola</t>
  </si>
  <si>
    <t>Műk.c.pénzeszköz.átad.áll.házt.kívülre</t>
  </si>
  <si>
    <t>Egyek Nagyközség Önkormányzat és költségvetési szervei 2009. évi  kiadásai kiemelt előirányzatonként</t>
  </si>
  <si>
    <t>Egyek Nagyközség Önkormányzat 2009. évi előirányzat-felhasználási ütemterve</t>
  </si>
  <si>
    <t>2007. év tényleges, 2008. várható és 2009. eredeti előirányzata mérleg rendszerben</t>
  </si>
  <si>
    <t>Rendőrség támogatása</t>
  </si>
  <si>
    <t>KIMUTATÁS</t>
  </si>
  <si>
    <t>a</t>
  </si>
  <si>
    <t>évre tervezett tartalékokról</t>
  </si>
  <si>
    <t>CÉLTARTALÉK</t>
  </si>
  <si>
    <t>Felhalmozási céltartalék</t>
  </si>
  <si>
    <t>Céltartalék összesen:</t>
  </si>
  <si>
    <t>ÁLTALÁNOS TARTALÉK</t>
  </si>
  <si>
    <t>Működési tartalék</t>
  </si>
  <si>
    <t>(általános tartalék, működési pályázatok lebonyolításához)</t>
  </si>
  <si>
    <t>Felhalmozási tartalék</t>
  </si>
  <si>
    <t>Általános tartalék összesen</t>
  </si>
  <si>
    <t>Tartalék összesen:</t>
  </si>
  <si>
    <t>Az EU-s támogatással megvalósuló projektek</t>
  </si>
  <si>
    <t>adatok ezer Ft-ban</t>
  </si>
  <si>
    <t xml:space="preserve">Bevételi </t>
  </si>
  <si>
    <t>Kiadás</t>
  </si>
  <si>
    <t>Önerő</t>
  </si>
  <si>
    <t>Működési célú hiteltörl.</t>
  </si>
  <si>
    <t>(felhalmozási céltartalék, pályázatok lebonyolításához)</t>
  </si>
  <si>
    <t>Oktatási intézmények felújítása</t>
  </si>
  <si>
    <t>Busz beszerzés</t>
  </si>
  <si>
    <t>Működési hiteltörlesztés</t>
  </si>
  <si>
    <t>Tárgyévi költségvetési hiány</t>
  </si>
  <si>
    <t>Felhalmozási hiány</t>
  </si>
  <si>
    <t>Működési hiány</t>
  </si>
  <si>
    <t>2009. Évi Költségvetési kiadások összesen</t>
  </si>
  <si>
    <t>2009. éviKöltségvetési bevételek összesen</t>
  </si>
  <si>
    <t>Oktatási intézmény fásítás (Óvoda)</t>
  </si>
  <si>
    <t>Oktatási intézmény fásítás (Iskola)</t>
  </si>
  <si>
    <t>Központi költségvetésből kieg.visszatérülések</t>
  </si>
  <si>
    <t>2009. Évi forráshiány</t>
  </si>
  <si>
    <t>11.1.</t>
  </si>
  <si>
    <t>11.2.</t>
  </si>
  <si>
    <t>11.3.</t>
  </si>
  <si>
    <t xml:space="preserve">12. </t>
  </si>
  <si>
    <t>Felhalmozási célú hitelfelvétel</t>
  </si>
  <si>
    <t>1.Központi költségvetésből kiegészítések, visszatérülések</t>
  </si>
  <si>
    <t>Táppénzhozzájárulás</t>
  </si>
  <si>
    <t>Nyomógombos szavazóberendezés</t>
  </si>
  <si>
    <t>Működési célú hitelfelvétel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</si>
</sst>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double"/>
      <sz val="10"/>
      <name val="Arial"/>
      <family val="2"/>
    </font>
    <font>
      <b/>
      <u val="doub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0"/>
    </font>
    <font>
      <sz val="10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4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7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4" xfId="0" applyNumberFormat="1" applyFont="1" applyFill="1" applyBorder="1" applyAlignment="1">
      <alignment horizontal="right"/>
    </xf>
    <xf numFmtId="0" fontId="12" fillId="0" borderId="16" xfId="0" applyFont="1" applyBorder="1" applyAlignment="1">
      <alignment/>
    </xf>
    <xf numFmtId="3" fontId="12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3" fontId="7" fillId="0" borderId="3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7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8" fillId="2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8" fillId="2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3" fontId="17" fillId="2" borderId="0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7" fillId="2" borderId="16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22" fillId="0" borderId="16" xfId="0" applyFont="1" applyBorder="1" applyAlignment="1">
      <alignment/>
    </xf>
    <xf numFmtId="3" fontId="23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2" fillId="0" borderId="47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3" fontId="17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175" fontId="24" fillId="0" borderId="0" xfId="19" applyNumberFormat="1" applyFont="1" applyFill="1" applyBorder="1" applyAlignment="1" applyProtection="1">
      <alignment horizontal="centerContinuous" vertical="center"/>
      <protection/>
    </xf>
    <xf numFmtId="175" fontId="0" fillId="0" borderId="0" xfId="0" applyNumberForma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175" fontId="26" fillId="0" borderId="0" xfId="0" applyNumberFormat="1" applyFont="1" applyFill="1" applyAlignment="1">
      <alignment horizontal="right"/>
    </xf>
    <xf numFmtId="175" fontId="28" fillId="3" borderId="48" xfId="0" applyNumberFormat="1" applyFont="1" applyFill="1" applyBorder="1" applyAlignment="1" applyProtection="1">
      <alignment horizontal="left" vertical="center" wrapText="1" indent="2"/>
      <protection/>
    </xf>
    <xf numFmtId="175" fontId="29" fillId="0" borderId="0" xfId="0" applyNumberFormat="1" applyFont="1" applyFill="1" applyAlignment="1">
      <alignment horizontal="center" vertical="center" wrapText="1"/>
    </xf>
    <xf numFmtId="175" fontId="2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1" fillId="0" borderId="29" xfId="0" applyFont="1" applyBorder="1" applyAlignment="1">
      <alignment/>
    </xf>
    <xf numFmtId="3" fontId="18" fillId="0" borderId="29" xfId="0" applyNumberFormat="1" applyFont="1" applyBorder="1" applyAlignment="1">
      <alignment/>
    </xf>
    <xf numFmtId="176" fontId="12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76" fontId="12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176" fontId="12" fillId="0" borderId="9" xfId="0" applyNumberFormat="1" applyFont="1" applyFill="1" applyBorder="1" applyAlignment="1" applyProtection="1">
      <alignment horizontal="left" vertical="center" wrapText="1" indent="2"/>
      <protection locked="0"/>
    </xf>
    <xf numFmtId="175" fontId="7" fillId="0" borderId="49" xfId="0" applyNumberFormat="1" applyFont="1" applyFill="1" applyBorder="1" applyAlignment="1">
      <alignment horizontal="center" vertical="center"/>
    </xf>
    <xf numFmtId="175" fontId="7" fillId="0" borderId="50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 wrapText="1"/>
    </xf>
    <xf numFmtId="175" fontId="7" fillId="0" borderId="51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left" vertical="center" wrapText="1" indent="1"/>
    </xf>
    <xf numFmtId="175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10" xfId="0" applyNumberFormat="1" applyFont="1" applyFill="1" applyBorder="1" applyAlignment="1" applyProtection="1">
      <alignment vertical="center" wrapText="1"/>
      <protection locked="0"/>
    </xf>
    <xf numFmtId="175" fontId="12" fillId="0" borderId="28" xfId="0" applyNumberFormat="1" applyFont="1" applyFill="1" applyBorder="1" applyAlignment="1" applyProtection="1">
      <alignment vertical="center" wrapText="1"/>
      <protection locked="0"/>
    </xf>
    <xf numFmtId="175" fontId="12" fillId="0" borderId="29" xfId="0" applyNumberFormat="1" applyFont="1" applyFill="1" applyBorder="1" applyAlignment="1" applyProtection="1">
      <alignment vertical="center" wrapText="1"/>
      <protection locked="0"/>
    </xf>
    <xf numFmtId="175" fontId="12" fillId="0" borderId="27" xfId="0" applyNumberFormat="1" applyFont="1" applyFill="1" applyBorder="1" applyAlignment="1" applyProtection="1">
      <alignment vertical="center" wrapText="1"/>
      <protection locked="0"/>
    </xf>
    <xf numFmtId="175" fontId="12" fillId="0" borderId="10" xfId="0" applyNumberFormat="1" applyFont="1" applyFill="1" applyBorder="1" applyAlignment="1">
      <alignment vertical="center" wrapText="1"/>
    </xf>
    <xf numFmtId="175" fontId="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34" xfId="0" applyNumberFormat="1" applyFont="1" applyFill="1" applyBorder="1" applyAlignment="1" applyProtection="1">
      <alignment vertical="center" wrapText="1"/>
      <protection locked="0"/>
    </xf>
    <xf numFmtId="175" fontId="12" fillId="0" borderId="37" xfId="0" applyNumberFormat="1" applyFont="1" applyFill="1" applyBorder="1" applyAlignment="1" applyProtection="1">
      <alignment vertical="center" wrapText="1"/>
      <protection locked="0"/>
    </xf>
    <xf numFmtId="175" fontId="12" fillId="0" borderId="38" xfId="0" applyNumberFormat="1" applyFont="1" applyFill="1" applyBorder="1" applyAlignment="1" applyProtection="1">
      <alignment vertical="center" wrapText="1"/>
      <protection locked="0"/>
    </xf>
    <xf numFmtId="175" fontId="12" fillId="0" borderId="53" xfId="0" applyNumberFormat="1" applyFont="1" applyFill="1" applyBorder="1" applyAlignment="1" applyProtection="1">
      <alignment vertical="center" wrapText="1"/>
      <protection locked="0"/>
    </xf>
    <xf numFmtId="175" fontId="12" fillId="0" borderId="17" xfId="0" applyNumberFormat="1" applyFont="1" applyFill="1" applyBorder="1" applyAlignment="1">
      <alignment vertical="center" wrapText="1"/>
    </xf>
    <xf numFmtId="175" fontId="1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9" xfId="0" applyNumberFormat="1" applyFont="1" applyFill="1" applyBorder="1" applyAlignment="1" applyProtection="1">
      <alignment vertical="center" wrapText="1"/>
      <protection locked="0"/>
    </xf>
    <xf numFmtId="175" fontId="12" fillId="0" borderId="20" xfId="0" applyNumberFormat="1" applyFont="1" applyFill="1" applyBorder="1" applyAlignment="1" applyProtection="1">
      <alignment vertical="center" wrapText="1"/>
      <protection locked="0"/>
    </xf>
    <xf numFmtId="175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33" xfId="0" applyNumberFormat="1" applyFont="1" applyFill="1" applyBorder="1" applyAlignment="1" applyProtection="1">
      <alignment vertical="center" wrapText="1"/>
      <protection locked="0"/>
    </xf>
    <xf numFmtId="175" fontId="12" fillId="0" borderId="45" xfId="0" applyNumberFormat="1" applyFont="1" applyFill="1" applyBorder="1" applyAlignment="1" applyProtection="1">
      <alignment vertical="center" wrapText="1"/>
      <protection locked="0"/>
    </xf>
    <xf numFmtId="175" fontId="12" fillId="0" borderId="30" xfId="0" applyNumberFormat="1" applyFont="1" applyFill="1" applyBorder="1" applyAlignment="1" applyProtection="1">
      <alignment vertical="center" wrapText="1"/>
      <protection locked="0"/>
    </xf>
    <xf numFmtId="175" fontId="12" fillId="0" borderId="54" xfId="0" applyNumberFormat="1" applyFont="1" applyFill="1" applyBorder="1" applyAlignment="1" applyProtection="1">
      <alignment vertical="center" wrapText="1"/>
      <protection locked="0"/>
    </xf>
    <xf numFmtId="175" fontId="12" fillId="0" borderId="21" xfId="0" applyNumberFormat="1" applyFont="1" applyFill="1" applyBorder="1" applyAlignment="1">
      <alignment vertical="center" wrapText="1"/>
    </xf>
    <xf numFmtId="175" fontId="1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5" fontId="7" fillId="0" borderId="2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175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75" fontId="7" fillId="0" borderId="16" xfId="0" applyNumberFormat="1" applyFont="1" applyFill="1" applyBorder="1" applyAlignment="1" applyProtection="1">
      <alignment vertical="center" wrapText="1"/>
      <protection/>
    </xf>
    <xf numFmtId="175" fontId="7" fillId="0" borderId="51" xfId="0" applyNumberFormat="1" applyFont="1" applyFill="1" applyBorder="1" applyAlignment="1" applyProtection="1">
      <alignment vertical="center" wrapText="1"/>
      <protection/>
    </xf>
    <xf numFmtId="175" fontId="7" fillId="0" borderId="55" xfId="0" applyNumberFormat="1" applyFont="1" applyFill="1" applyBorder="1" applyAlignment="1" applyProtection="1">
      <alignment vertical="center" wrapText="1"/>
      <protection/>
    </xf>
    <xf numFmtId="175" fontId="7" fillId="0" borderId="56" xfId="0" applyNumberFormat="1" applyFont="1" applyFill="1" applyBorder="1" applyAlignment="1" applyProtection="1">
      <alignment vertical="center" wrapText="1"/>
      <protection/>
    </xf>
    <xf numFmtId="175" fontId="7" fillId="0" borderId="16" xfId="0" applyNumberFormat="1" applyFont="1" applyFill="1" applyBorder="1" applyAlignment="1">
      <alignment vertical="center" wrapText="1"/>
    </xf>
    <xf numFmtId="175" fontId="7" fillId="0" borderId="17" xfId="0" applyNumberFormat="1" applyFont="1" applyFill="1" applyBorder="1" applyAlignment="1">
      <alignment vertical="center" wrapText="1"/>
    </xf>
    <xf numFmtId="175" fontId="7" fillId="0" borderId="12" xfId="0" applyNumberFormat="1" applyFont="1" applyFill="1" applyBorder="1" applyAlignment="1">
      <alignment horizontal="right" vertical="center" wrapText="1"/>
    </xf>
    <xf numFmtId="175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51" xfId="19" applyFont="1" applyFill="1" applyBorder="1" applyAlignment="1" applyProtection="1">
      <alignment horizontal="center" vertical="center" wrapText="1"/>
      <protection/>
    </xf>
    <xf numFmtId="0" fontId="7" fillId="0" borderId="55" xfId="19" applyFont="1" applyFill="1" applyBorder="1" applyAlignment="1" applyProtection="1">
      <alignment horizontal="center" vertical="center" wrapText="1"/>
      <protection/>
    </xf>
    <xf numFmtId="0" fontId="7" fillId="0" borderId="56" xfId="19" applyFont="1" applyFill="1" applyBorder="1" applyAlignment="1" applyProtection="1">
      <alignment horizontal="center" vertical="center" wrapText="1"/>
      <protection/>
    </xf>
    <xf numFmtId="0" fontId="7" fillId="0" borderId="57" xfId="19" applyFont="1" applyFill="1" applyBorder="1" applyAlignment="1" applyProtection="1">
      <alignment horizontal="left" vertical="center" wrapText="1" indent="1"/>
      <protection/>
    </xf>
    <xf numFmtId="0" fontId="7" fillId="0" borderId="58" xfId="19" applyFont="1" applyFill="1" applyBorder="1" applyAlignment="1" applyProtection="1">
      <alignment horizontal="left" vertical="center" wrapText="1" indent="1"/>
      <protection/>
    </xf>
    <xf numFmtId="175" fontId="7" fillId="0" borderId="59" xfId="19" applyNumberFormat="1" applyFont="1" applyFill="1" applyBorder="1" applyAlignment="1" applyProtection="1">
      <alignment horizontal="right" vertical="center" wrapText="1"/>
      <protection/>
    </xf>
    <xf numFmtId="0" fontId="7" fillId="0" borderId="51" xfId="19" applyFont="1" applyFill="1" applyBorder="1" applyAlignment="1" applyProtection="1">
      <alignment horizontal="left" vertical="center" wrapText="1" indent="1"/>
      <protection/>
    </xf>
    <xf numFmtId="0" fontId="7" fillId="0" borderId="55" xfId="19" applyFont="1" applyFill="1" applyBorder="1" applyAlignment="1" applyProtection="1">
      <alignment horizontal="left" vertical="center" wrapText="1" indent="1"/>
      <protection/>
    </xf>
    <xf numFmtId="175" fontId="7" fillId="0" borderId="56" xfId="19" applyNumberFormat="1" applyFont="1" applyFill="1" applyBorder="1" applyAlignment="1" applyProtection="1">
      <alignment horizontal="right" vertical="center" wrapText="1"/>
      <protection locked="0"/>
    </xf>
    <xf numFmtId="175" fontId="7" fillId="0" borderId="55" xfId="19" applyNumberFormat="1" applyFont="1" applyFill="1" applyBorder="1" applyAlignment="1" applyProtection="1">
      <alignment horizontal="right" vertical="center" wrapText="1"/>
      <protection/>
    </xf>
    <xf numFmtId="175" fontId="7" fillId="0" borderId="56" xfId="19" applyNumberFormat="1" applyFont="1" applyFill="1" applyBorder="1" applyAlignment="1" applyProtection="1">
      <alignment horizontal="right" vertical="center" wrapText="1"/>
      <protection/>
    </xf>
    <xf numFmtId="49" fontId="12" fillId="0" borderId="60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61" xfId="19" applyFont="1" applyFill="1" applyBorder="1" applyAlignment="1" applyProtection="1">
      <alignment horizontal="left" vertical="center" wrapText="1" indent="1"/>
      <protection/>
    </xf>
    <xf numFmtId="175" fontId="12" fillId="0" borderId="62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28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29" xfId="19" applyFont="1" applyFill="1" applyBorder="1" applyAlignment="1" applyProtection="1">
      <alignment horizontal="left" vertical="center" wrapText="1" indent="1"/>
      <protection/>
    </xf>
    <xf numFmtId="175" fontId="12" fillId="0" borderId="27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64" xfId="19" applyFont="1" applyFill="1" applyBorder="1" applyAlignment="1" applyProtection="1">
      <alignment horizontal="left" vertical="center" wrapText="1" indent="1"/>
      <protection/>
    </xf>
    <xf numFmtId="175" fontId="12" fillId="0" borderId="65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42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43" xfId="19" applyFont="1" applyFill="1" applyBorder="1" applyAlignment="1" applyProtection="1">
      <alignment horizontal="left" vertical="center" wrapText="1" indent="1"/>
      <protection/>
    </xf>
    <xf numFmtId="175" fontId="12" fillId="0" borderId="44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45" xfId="19" applyNumberFormat="1" applyFont="1" applyFill="1" applyBorder="1" applyAlignment="1" applyProtection="1">
      <alignment horizontal="left" vertical="center" wrapText="1" indent="1"/>
      <protection/>
    </xf>
    <xf numFmtId="175" fontId="12" fillId="0" borderId="46" xfId="19" applyNumberFormat="1" applyFont="1" applyFill="1" applyBorder="1" applyAlignment="1" applyProtection="1">
      <alignment horizontal="right" vertical="center" wrapText="1"/>
      <protection locked="0"/>
    </xf>
    <xf numFmtId="0" fontId="14" fillId="0" borderId="29" xfId="19" applyFont="1" applyFill="1" applyBorder="1" applyAlignment="1" applyProtection="1">
      <alignment horizontal="left" vertical="center" wrapText="1" indent="1"/>
      <protection/>
    </xf>
    <xf numFmtId="175" fontId="14" fillId="0" borderId="27" xfId="19" applyNumberFormat="1" applyFont="1" applyFill="1" applyBorder="1" applyAlignment="1" applyProtection="1">
      <alignment horizontal="right" vertical="center" wrapText="1"/>
      <protection/>
    </xf>
    <xf numFmtId="0" fontId="12" fillId="0" borderId="29" xfId="19" applyFont="1" applyFill="1" applyBorder="1" applyAlignment="1" applyProtection="1">
      <alignment horizontal="left" vertical="center" wrapText="1" indent="2"/>
      <protection/>
    </xf>
    <xf numFmtId="0" fontId="12" fillId="0" borderId="30" xfId="19" applyFont="1" applyFill="1" applyBorder="1" applyAlignment="1" applyProtection="1">
      <alignment horizontal="left" vertical="center" wrapText="1" indent="2"/>
      <protection/>
    </xf>
    <xf numFmtId="0" fontId="12" fillId="0" borderId="0" xfId="19" applyFont="1" applyFill="1" applyAlignment="1" applyProtection="1">
      <alignment horizontal="left" indent="1"/>
      <protection/>
    </xf>
    <xf numFmtId="0" fontId="14" fillId="0" borderId="43" xfId="19" applyFont="1" applyFill="1" applyBorder="1" applyAlignment="1" applyProtection="1">
      <alignment horizontal="left" vertical="center" wrapText="1" indent="1"/>
      <protection/>
    </xf>
    <xf numFmtId="175" fontId="14" fillId="0" borderId="44" xfId="19" applyNumberFormat="1" applyFont="1" applyFill="1" applyBorder="1" applyAlignment="1" applyProtection="1">
      <alignment horizontal="right" vertical="center" wrapText="1"/>
      <protection/>
    </xf>
    <xf numFmtId="49" fontId="7" fillId="0" borderId="16" xfId="19" applyNumberFormat="1" applyFont="1" applyFill="1" applyBorder="1" applyAlignment="1" applyProtection="1">
      <alignment horizontal="left" vertical="center" wrapText="1" indent="1"/>
      <protection/>
    </xf>
    <xf numFmtId="0" fontId="7" fillId="0" borderId="16" xfId="19" applyFont="1" applyFill="1" applyBorder="1" applyAlignment="1" applyProtection="1">
      <alignment horizontal="left" vertical="center" wrapText="1" indent="2"/>
      <protection/>
    </xf>
    <xf numFmtId="175" fontId="14" fillId="0" borderId="44" xfId="19" applyNumberFormat="1" applyFont="1" applyFill="1" applyBorder="1" applyAlignment="1" applyProtection="1">
      <alignment horizontal="right" vertical="center" wrapText="1"/>
      <protection locked="0"/>
    </xf>
    <xf numFmtId="0" fontId="14" fillId="0" borderId="61" xfId="19" applyFont="1" applyFill="1" applyBorder="1" applyAlignment="1" applyProtection="1">
      <alignment horizontal="left" vertical="center" wrapText="1" indent="1"/>
      <protection/>
    </xf>
    <xf numFmtId="175" fontId="14" fillId="0" borderId="62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37" xfId="19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19" applyFont="1" applyFill="1" applyBorder="1" applyAlignment="1" applyProtection="1">
      <alignment horizontal="left" vertical="center" wrapText="1" indent="1"/>
      <protection/>
    </xf>
    <xf numFmtId="175" fontId="12" fillId="0" borderId="39" xfId="19" applyNumberFormat="1" applyFont="1" applyFill="1" applyBorder="1" applyAlignment="1" applyProtection="1">
      <alignment horizontal="right" vertical="center" wrapText="1"/>
      <protection locked="0"/>
    </xf>
    <xf numFmtId="49" fontId="12" fillId="0" borderId="47" xfId="19" applyNumberFormat="1" applyFont="1" applyFill="1" applyBorder="1" applyAlignment="1" applyProtection="1">
      <alignment horizontal="left" vertical="center" wrapText="1" indent="1"/>
      <protection/>
    </xf>
    <xf numFmtId="175" fontId="12" fillId="0" borderId="41" xfId="19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19" applyFont="1" applyFill="1" applyBorder="1" applyAlignment="1" applyProtection="1">
      <alignment horizontal="left" vertical="center" wrapText="1" indent="1"/>
      <protection/>
    </xf>
    <xf numFmtId="0" fontId="13" fillId="0" borderId="16" xfId="19" applyFont="1" applyFill="1" applyBorder="1" applyAlignment="1" applyProtection="1">
      <alignment horizontal="left" vertical="center" wrapText="1" indent="1"/>
      <protection/>
    </xf>
    <xf numFmtId="175" fontId="13" fillId="0" borderId="16" xfId="19" applyNumberFormat="1" applyFont="1" applyFill="1" applyBorder="1" applyAlignment="1" applyProtection="1">
      <alignment horizontal="right" vertical="center" wrapText="1"/>
      <protection/>
    </xf>
    <xf numFmtId="175" fontId="7" fillId="0" borderId="11" xfId="19" applyNumberFormat="1" applyFont="1" applyFill="1" applyBorder="1" applyAlignment="1" applyProtection="1">
      <alignment horizontal="centerContinuous" vertical="center"/>
      <protection/>
    </xf>
    <xf numFmtId="0" fontId="7" fillId="0" borderId="58" xfId="19" applyFont="1" applyFill="1" applyBorder="1" applyAlignment="1" applyProtection="1">
      <alignment vertical="center" wrapText="1"/>
      <protection/>
    </xf>
    <xf numFmtId="175" fontId="7" fillId="0" borderId="59" xfId="19" applyNumberFormat="1" applyFont="1" applyFill="1" applyBorder="1" applyAlignment="1" applyProtection="1">
      <alignment vertical="center" wrapText="1"/>
      <protection/>
    </xf>
    <xf numFmtId="175" fontId="12" fillId="0" borderId="39" xfId="19" applyNumberFormat="1" applyFont="1" applyFill="1" applyBorder="1" applyAlignment="1" applyProtection="1">
      <alignment vertical="center" wrapText="1"/>
      <protection locked="0"/>
    </xf>
    <xf numFmtId="175" fontId="12" fillId="0" borderId="29" xfId="19" applyNumberFormat="1" applyFont="1" applyFill="1" applyBorder="1" applyAlignment="1" applyProtection="1">
      <alignment vertical="center" wrapText="1"/>
      <protection locked="0"/>
    </xf>
    <xf numFmtId="175" fontId="12" fillId="0" borderId="27" xfId="19" applyNumberFormat="1" applyFont="1" applyFill="1" applyBorder="1" applyAlignment="1" applyProtection="1">
      <alignment vertical="center" wrapText="1"/>
      <protection locked="0"/>
    </xf>
    <xf numFmtId="175" fontId="12" fillId="0" borderId="46" xfId="19" applyNumberFormat="1" applyFont="1" applyFill="1" applyBorder="1" applyAlignment="1" applyProtection="1">
      <alignment vertical="center" wrapText="1"/>
      <protection locked="0"/>
    </xf>
    <xf numFmtId="0" fontId="12" fillId="0" borderId="29" xfId="19" applyFont="1" applyFill="1" applyBorder="1" applyAlignment="1" applyProtection="1">
      <alignment horizontal="left" indent="1"/>
      <protection/>
    </xf>
    <xf numFmtId="0" fontId="12" fillId="0" borderId="30" xfId="19" applyFont="1" applyFill="1" applyBorder="1" applyAlignment="1" applyProtection="1">
      <alignment horizontal="left" vertical="center" wrapText="1" indent="1"/>
      <protection/>
    </xf>
    <xf numFmtId="0" fontId="12" fillId="0" borderId="40" xfId="19" applyFont="1" applyFill="1" applyBorder="1" applyAlignment="1" applyProtection="1">
      <alignment horizontal="left" vertical="center" wrapText="1" indent="1"/>
      <protection/>
    </xf>
    <xf numFmtId="175" fontId="12" fillId="0" borderId="41" xfId="19" applyNumberFormat="1" applyFont="1" applyFill="1" applyBorder="1" applyAlignment="1" applyProtection="1">
      <alignment vertical="center" wrapText="1"/>
      <protection locked="0"/>
    </xf>
    <xf numFmtId="0" fontId="7" fillId="0" borderId="55" xfId="19" applyFont="1" applyFill="1" applyBorder="1" applyAlignment="1" applyProtection="1">
      <alignment vertical="center" wrapText="1"/>
      <protection/>
    </xf>
    <xf numFmtId="175" fontId="7" fillId="0" borderId="56" xfId="19" applyNumberFormat="1" applyFont="1" applyFill="1" applyBorder="1" applyAlignment="1" applyProtection="1">
      <alignment vertical="center" wrapText="1"/>
      <protection/>
    </xf>
    <xf numFmtId="175" fontId="12" fillId="0" borderId="44" xfId="19" applyNumberFormat="1" applyFont="1" applyFill="1" applyBorder="1" applyAlignment="1" applyProtection="1">
      <alignment vertical="center" wrapText="1"/>
      <protection locked="0"/>
    </xf>
    <xf numFmtId="175" fontId="7" fillId="0" borderId="56" xfId="19" applyNumberFormat="1" applyFont="1" applyFill="1" applyBorder="1" applyAlignment="1" applyProtection="1">
      <alignment vertical="center" wrapText="1"/>
      <protection locked="0"/>
    </xf>
    <xf numFmtId="0" fontId="7" fillId="0" borderId="5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 applyProtection="1">
      <alignment vertical="center" wrapText="1"/>
      <protection locked="0"/>
    </xf>
    <xf numFmtId="175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5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vertical="center" wrapText="1"/>
      <protection locked="0"/>
    </xf>
    <xf numFmtId="175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5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5" fontId="12" fillId="0" borderId="29" xfId="0" applyNumberFormat="1" applyFont="1" applyFill="1" applyBorder="1" applyAlignment="1">
      <alignment horizontal="right" vertical="center" wrapText="1"/>
    </xf>
    <xf numFmtId="16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175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75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vertical="center" wrapText="1"/>
    </xf>
    <xf numFmtId="175" fontId="7" fillId="0" borderId="64" xfId="0" applyNumberFormat="1" applyFont="1" applyFill="1" applyBorder="1" applyAlignment="1">
      <alignment vertical="center" wrapText="1"/>
    </xf>
    <xf numFmtId="175" fontId="7" fillId="0" borderId="16" xfId="19" applyNumberFormat="1" applyFont="1" applyFill="1" applyBorder="1" applyAlignment="1" applyProtection="1">
      <alignment horizontal="right" vertical="center" wrapText="1"/>
      <protection locked="0"/>
    </xf>
    <xf numFmtId="3" fontId="12" fillId="0" borderId="7" xfId="0" applyNumberFormat="1" applyFont="1" applyBorder="1" applyAlignment="1">
      <alignment/>
    </xf>
    <xf numFmtId="0" fontId="33" fillId="0" borderId="0" xfId="0" applyFont="1" applyAlignment="1">
      <alignment/>
    </xf>
    <xf numFmtId="3" fontId="11" fillId="0" borderId="32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3" fontId="12" fillId="0" borderId="9" xfId="0" applyNumberFormat="1" applyFont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 wrapText="1"/>
    </xf>
    <xf numFmtId="3" fontId="10" fillId="0" borderId="23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10" fillId="0" borderId="49" xfId="0" applyNumberFormat="1" applyFont="1" applyBorder="1" applyAlignment="1">
      <alignment wrapText="1"/>
    </xf>
    <xf numFmtId="3" fontId="15" fillId="0" borderId="32" xfId="0" applyNumberFormat="1" applyFont="1" applyBorder="1" applyAlignment="1">
      <alignment wrapText="1"/>
    </xf>
    <xf numFmtId="3" fontId="15" fillId="0" borderId="33" xfId="0" applyNumberFormat="1" applyFont="1" applyBorder="1" applyAlignment="1">
      <alignment wrapText="1"/>
    </xf>
    <xf numFmtId="3" fontId="16" fillId="0" borderId="23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4" fillId="0" borderId="3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0" xfId="0" applyFont="1" applyAlignment="1">
      <alignment/>
    </xf>
    <xf numFmtId="3" fontId="12" fillId="0" borderId="66" xfId="0" applyNumberFormat="1" applyFont="1" applyBorder="1" applyAlignment="1">
      <alignment/>
    </xf>
    <xf numFmtId="3" fontId="12" fillId="0" borderId="0" xfId="0" applyNumberFormat="1" applyFont="1" applyBorder="1" applyAlignment="1">
      <alignment wrapText="1"/>
    </xf>
    <xf numFmtId="3" fontId="12" fillId="0" borderId="67" xfId="0" applyNumberFormat="1" applyFont="1" applyBorder="1" applyAlignment="1">
      <alignment wrapText="1"/>
    </xf>
    <xf numFmtId="3" fontId="12" fillId="0" borderId="68" xfId="0" applyNumberFormat="1" applyFont="1" applyBorder="1" applyAlignment="1">
      <alignment/>
    </xf>
    <xf numFmtId="3" fontId="12" fillId="0" borderId="69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18" xfId="0" applyNumberFormat="1" applyFont="1" applyBorder="1" applyAlignment="1">
      <alignment/>
    </xf>
    <xf numFmtId="3" fontId="7" fillId="0" borderId="16" xfId="0" applyNumberFormat="1" applyFont="1" applyBorder="1" applyAlignment="1">
      <alignment wrapText="1"/>
    </xf>
    <xf numFmtId="3" fontId="12" fillId="0" borderId="7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22" fillId="0" borderId="23" xfId="0" applyNumberFormat="1" applyFont="1" applyBorder="1" applyAlignment="1">
      <alignment wrapText="1"/>
    </xf>
    <xf numFmtId="3" fontId="23" fillId="0" borderId="8" xfId="0" applyNumberFormat="1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3" fontId="23" fillId="0" borderId="7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7" fillId="0" borderId="73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73" xfId="0" applyNumberFormat="1" applyFont="1" applyBorder="1" applyAlignment="1">
      <alignment/>
    </xf>
    <xf numFmtId="49" fontId="12" fillId="0" borderId="29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29" xfId="0" applyBorder="1" applyAlignment="1">
      <alignment/>
    </xf>
    <xf numFmtId="49" fontId="7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7" fillId="0" borderId="8" xfId="19" applyFont="1" applyFill="1" applyBorder="1" applyAlignment="1" applyProtection="1">
      <alignment horizontal="left" vertical="center" wrapText="1" indent="2"/>
      <protection/>
    </xf>
    <xf numFmtId="178" fontId="12" fillId="0" borderId="20" xfId="15" applyNumberFormat="1" applyFont="1" applyFill="1" applyBorder="1" applyAlignment="1" applyProtection="1">
      <alignment horizontal="left" vertical="center" wrapText="1" indent="1"/>
      <protection/>
    </xf>
    <xf numFmtId="178" fontId="12" fillId="0" borderId="74" xfId="15" applyNumberFormat="1" applyFont="1" applyFill="1" applyBorder="1" applyAlignment="1" applyProtection="1">
      <alignment horizontal="left" vertical="center" wrapText="1" indent="1"/>
      <protection/>
    </xf>
    <xf numFmtId="178" fontId="12" fillId="0" borderId="54" xfId="15" applyNumberFormat="1" applyFont="1" applyFill="1" applyBorder="1" applyAlignment="1" applyProtection="1">
      <alignment horizontal="left" vertical="center" wrapText="1" indent="1"/>
      <protection/>
    </xf>
    <xf numFmtId="178" fontId="12" fillId="0" borderId="53" xfId="15" applyNumberFormat="1" applyFont="1" applyFill="1" applyBorder="1" applyAlignment="1" applyProtection="1">
      <alignment horizontal="left" vertical="center" wrapText="1" indent="1"/>
      <protection/>
    </xf>
    <xf numFmtId="3" fontId="5" fillId="0" borderId="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27" xfId="0" applyBorder="1" applyAlignment="1">
      <alignment/>
    </xf>
    <xf numFmtId="0" fontId="12" fillId="0" borderId="64" xfId="0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0" fontId="12" fillId="0" borderId="63" xfId="0" applyFont="1" applyBorder="1" applyAlignment="1">
      <alignment/>
    </xf>
    <xf numFmtId="0" fontId="12" fillId="0" borderId="64" xfId="0" applyFont="1" applyBorder="1" applyAlignment="1">
      <alignment/>
    </xf>
    <xf numFmtId="178" fontId="12" fillId="0" borderId="27" xfId="15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75" fontId="7" fillId="0" borderId="23" xfId="0" applyNumberFormat="1" applyFont="1" applyFill="1" applyBorder="1" applyAlignment="1">
      <alignment horizontal="center" vertical="center" wrapText="1"/>
    </xf>
    <xf numFmtId="175" fontId="12" fillId="0" borderId="9" xfId="0" applyNumberFormat="1" applyFont="1" applyFill="1" applyBorder="1" applyAlignment="1">
      <alignment horizontal="left" vertical="center" wrapText="1" indent="1"/>
    </xf>
    <xf numFmtId="176" fontId="12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76" fontId="12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75" fontId="12" fillId="0" borderId="25" xfId="0" applyNumberFormat="1" applyFont="1" applyFill="1" applyBorder="1" applyAlignment="1" applyProtection="1">
      <alignment vertical="center" wrapText="1"/>
      <protection locked="0"/>
    </xf>
    <xf numFmtId="175" fontId="12" fillId="0" borderId="17" xfId="0" applyNumberFormat="1" applyFont="1" applyFill="1" applyBorder="1" applyAlignment="1" applyProtection="1">
      <alignment vertical="center" wrapText="1"/>
      <protection locked="0"/>
    </xf>
    <xf numFmtId="175" fontId="7" fillId="0" borderId="16" xfId="0" applyNumberFormat="1" applyFont="1" applyFill="1" applyBorder="1" applyAlignment="1">
      <alignment horizontal="left" vertical="center" wrapText="1"/>
    </xf>
    <xf numFmtId="175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5" fontId="12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6" fontId="12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76" fontId="12" fillId="0" borderId="15" xfId="0" applyNumberFormat="1" applyFont="1" applyFill="1" applyBorder="1" applyAlignment="1" applyProtection="1">
      <alignment horizontal="left" vertical="center" wrapText="1" indent="2"/>
      <protection locked="0"/>
    </xf>
    <xf numFmtId="175" fontId="12" fillId="0" borderId="54" xfId="0" applyNumberFormat="1" applyFont="1" applyFill="1" applyBorder="1" applyAlignment="1">
      <alignment horizontal="left" vertical="center" wrapText="1" indent="1"/>
    </xf>
    <xf numFmtId="175" fontId="12" fillId="0" borderId="26" xfId="0" applyNumberFormat="1" applyFont="1" applyFill="1" applyBorder="1" applyAlignment="1" applyProtection="1">
      <alignment vertical="center" wrapText="1"/>
      <protection locked="0"/>
    </xf>
    <xf numFmtId="175" fontId="12" fillId="0" borderId="21" xfId="0" applyNumberFormat="1" applyFont="1" applyFill="1" applyBorder="1" applyAlignment="1" applyProtection="1">
      <alignment vertical="center" wrapText="1"/>
      <protection locked="0"/>
    </xf>
    <xf numFmtId="175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5" fontId="7" fillId="0" borderId="16" xfId="0" applyNumberFormat="1" applyFont="1" applyFill="1" applyBorder="1" applyAlignment="1" applyProtection="1">
      <alignment horizontal="left" vertical="center" wrapText="1" indent="2"/>
      <protection/>
    </xf>
    <xf numFmtId="175" fontId="7" fillId="0" borderId="73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Border="1" applyAlignment="1">
      <alignment horizontal="left"/>
    </xf>
    <xf numFmtId="3" fontId="7" fillId="0" borderId="16" xfId="0" applyNumberFormat="1" applyFont="1" applyBorder="1" applyAlignment="1">
      <alignment horizontal="right"/>
    </xf>
    <xf numFmtId="178" fontId="18" fillId="0" borderId="16" xfId="15" applyNumberFormat="1" applyFont="1" applyBorder="1" applyAlignment="1">
      <alignment/>
    </xf>
    <xf numFmtId="178" fontId="12" fillId="2" borderId="16" xfId="15" applyNumberFormat="1" applyFont="1" applyFill="1" applyBorder="1" applyAlignment="1">
      <alignment/>
    </xf>
    <xf numFmtId="178" fontId="0" fillId="0" borderId="16" xfId="15" applyNumberFormat="1" applyFont="1" applyBorder="1" applyAlignment="1">
      <alignment/>
    </xf>
    <xf numFmtId="178" fontId="0" fillId="0" borderId="0" xfId="15" applyNumberFormat="1" applyAlignment="1">
      <alignment/>
    </xf>
    <xf numFmtId="3" fontId="0" fillId="0" borderId="16" xfId="0" applyNumberFormat="1" applyFont="1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3" fontId="17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12" fillId="0" borderId="27" xfId="0" applyNumberFormat="1" applyFont="1" applyFill="1" applyBorder="1" applyAlignment="1">
      <alignment horizontal="righ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 applyProtection="1">
      <alignment vertical="center" wrapText="1"/>
      <protection locked="0"/>
    </xf>
    <xf numFmtId="175" fontId="14" fillId="0" borderId="29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69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0" fillId="0" borderId="23" xfId="0" applyNumberFormat="1" applyFont="1" applyBorder="1" applyAlignment="1">
      <alignment wrapText="1"/>
    </xf>
    <xf numFmtId="3" fontId="14" fillId="0" borderId="49" xfId="0" applyNumberFormat="1" applyFont="1" applyBorder="1" applyAlignment="1">
      <alignment wrapText="1"/>
    </xf>
    <xf numFmtId="3" fontId="12" fillId="0" borderId="54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178" fontId="7" fillId="0" borderId="1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7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40" fillId="0" borderId="0" xfId="0" applyFont="1" applyAlignment="1">
      <alignment/>
    </xf>
    <xf numFmtId="175" fontId="0" fillId="0" borderId="0" xfId="0" applyNumberFormat="1" applyAlignment="1">
      <alignment/>
    </xf>
    <xf numFmtId="178" fontId="7" fillId="0" borderId="56" xfId="15" applyNumberFormat="1" applyFont="1" applyFill="1" applyBorder="1" applyAlignment="1" applyProtection="1">
      <alignment vertical="center" wrapText="1"/>
      <protection/>
    </xf>
    <xf numFmtId="178" fontId="7" fillId="0" borderId="56" xfId="15" applyNumberFormat="1" applyFont="1" applyFill="1" applyBorder="1" applyAlignment="1" applyProtection="1">
      <alignment vertical="center" wrapText="1"/>
      <protection locked="0"/>
    </xf>
    <xf numFmtId="178" fontId="7" fillId="0" borderId="75" xfId="15" applyNumberFormat="1" applyFont="1" applyFill="1" applyBorder="1" applyAlignment="1" applyProtection="1">
      <alignment vertical="center" wrapText="1"/>
      <protection/>
    </xf>
    <xf numFmtId="178" fontId="12" fillId="0" borderId="44" xfId="15" applyNumberFormat="1" applyFont="1" applyFill="1" applyBorder="1" applyAlignment="1" applyProtection="1">
      <alignment vertical="center" wrapText="1"/>
      <protection locked="0"/>
    </xf>
    <xf numFmtId="178" fontId="12" fillId="0" borderId="29" xfId="15" applyNumberFormat="1" applyFont="1" applyFill="1" applyBorder="1" applyAlignment="1" applyProtection="1">
      <alignment horizontal="left" vertical="center" wrapText="1" indent="1"/>
      <protection/>
    </xf>
    <xf numFmtId="178" fontId="7" fillId="0" borderId="59" xfId="15" applyNumberFormat="1" applyFont="1" applyFill="1" applyBorder="1" applyAlignment="1" applyProtection="1">
      <alignment vertical="center" wrapText="1"/>
      <protection/>
    </xf>
    <xf numFmtId="178" fontId="12" fillId="0" borderId="54" xfId="15" applyNumberFormat="1" applyFont="1" applyFill="1" applyBorder="1" applyAlignment="1" applyProtection="1">
      <alignment horizontal="left" indent="1"/>
      <protection/>
    </xf>
    <xf numFmtId="178" fontId="12" fillId="0" borderId="50" xfId="15" applyNumberFormat="1" applyFont="1" applyFill="1" applyBorder="1" applyAlignment="1" applyProtection="1">
      <alignment horizontal="left" vertical="center" wrapText="1" indent="1"/>
      <protection/>
    </xf>
    <xf numFmtId="178" fontId="24" fillId="0" borderId="0" xfId="15" applyNumberFormat="1" applyFont="1" applyFill="1" applyBorder="1" applyAlignment="1" applyProtection="1">
      <alignment horizontal="centerContinuous" vertical="center"/>
      <protection/>
    </xf>
    <xf numFmtId="178" fontId="7" fillId="0" borderId="75" xfId="15" applyNumberFormat="1" applyFont="1" applyFill="1" applyBorder="1" applyAlignment="1" applyProtection="1">
      <alignment horizontal="center" vertical="center" wrapText="1"/>
      <protection/>
    </xf>
    <xf numFmtId="178" fontId="13" fillId="0" borderId="11" xfId="15" applyNumberFormat="1" applyFont="1" applyFill="1" applyBorder="1" applyAlignment="1" applyProtection="1">
      <alignment horizontal="right"/>
      <protection/>
    </xf>
    <xf numFmtId="0" fontId="12" fillId="0" borderId="74" xfId="19" applyFont="1" applyFill="1" applyBorder="1" applyAlignment="1" applyProtection="1">
      <alignment horizontal="left" vertical="center" wrapText="1" indent="1"/>
      <protection/>
    </xf>
    <xf numFmtId="0" fontId="12" fillId="0" borderId="20" xfId="19" applyFont="1" applyFill="1" applyBorder="1" applyAlignment="1" applyProtection="1">
      <alignment horizontal="left" vertical="center" wrapText="1" indent="1"/>
      <protection/>
    </xf>
    <xf numFmtId="175" fontId="7" fillId="0" borderId="8" xfId="19" applyNumberFormat="1" applyFont="1" applyFill="1" applyBorder="1" applyAlignment="1" applyProtection="1">
      <alignment horizontal="right" vertical="center" wrapText="1"/>
      <protection locked="0"/>
    </xf>
    <xf numFmtId="175" fontId="12" fillId="0" borderId="29" xfId="19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19" applyFont="1" applyFill="1" applyBorder="1" applyAlignment="1" applyProtection="1">
      <alignment horizontal="left" vertical="center" wrapText="1" indent="2"/>
      <protection/>
    </xf>
    <xf numFmtId="175" fontId="12" fillId="0" borderId="43" xfId="19" applyNumberFormat="1" applyFont="1" applyFill="1" applyBorder="1" applyAlignment="1" applyProtection="1">
      <alignment horizontal="right" vertical="center" wrapText="1"/>
      <protection locked="0"/>
    </xf>
    <xf numFmtId="49" fontId="7" fillId="0" borderId="51" xfId="19" applyNumberFormat="1" applyFont="1" applyFill="1" applyBorder="1" applyAlignment="1" applyProtection="1">
      <alignment horizontal="left" vertical="center" wrapText="1" indent="1"/>
      <protection/>
    </xf>
    <xf numFmtId="178" fontId="12" fillId="0" borderId="76" xfId="15" applyNumberFormat="1" applyFont="1" applyFill="1" applyBorder="1" applyAlignment="1" applyProtection="1">
      <alignment vertical="center" wrapText="1"/>
      <protection/>
    </xf>
    <xf numFmtId="178" fontId="12" fillId="0" borderId="20" xfId="15" applyNumberFormat="1" applyFont="1" applyFill="1" applyBorder="1" applyAlignment="1" applyProtection="1">
      <alignment vertical="center" wrapText="1"/>
      <protection/>
    </xf>
    <xf numFmtId="178" fontId="12" fillId="0" borderId="48" xfId="15" applyNumberFormat="1" applyFont="1" applyFill="1" applyBorder="1" applyAlignment="1" applyProtection="1">
      <alignment vertical="center" wrapText="1"/>
      <protection/>
    </xf>
    <xf numFmtId="178" fontId="12" fillId="0" borderId="74" xfId="15" applyNumberFormat="1" applyFont="1" applyFill="1" applyBorder="1" applyAlignment="1" applyProtection="1">
      <alignment vertical="center" wrapText="1"/>
      <protection/>
    </xf>
    <xf numFmtId="178" fontId="12" fillId="0" borderId="54" xfId="15" applyNumberFormat="1" applyFont="1" applyFill="1" applyBorder="1" applyAlignment="1" applyProtection="1">
      <alignment vertical="center" wrapText="1"/>
      <protection/>
    </xf>
    <xf numFmtId="178" fontId="14" fillId="0" borderId="27" xfId="15" applyNumberFormat="1" applyFont="1" applyFill="1" applyBorder="1" applyAlignment="1" applyProtection="1">
      <alignment vertical="center" wrapText="1"/>
      <protection/>
    </xf>
    <xf numFmtId="178" fontId="12" fillId="0" borderId="29" xfId="15" applyNumberFormat="1" applyFont="1" applyFill="1" applyBorder="1" applyAlignment="1" applyProtection="1">
      <alignment vertical="center" wrapText="1"/>
      <protection/>
    </xf>
    <xf numFmtId="178" fontId="12" fillId="0" borderId="29" xfId="15" applyNumberFormat="1" applyFont="1" applyFill="1" applyBorder="1" applyAlignment="1" applyProtection="1">
      <alignment/>
      <protection/>
    </xf>
    <xf numFmtId="178" fontId="7" fillId="0" borderId="64" xfId="15" applyNumberFormat="1" applyFont="1" applyFill="1" applyBorder="1" applyAlignment="1" applyProtection="1">
      <alignment vertical="center" wrapText="1"/>
      <protection/>
    </xf>
    <xf numFmtId="178" fontId="14" fillId="0" borderId="44" xfId="15" applyNumberFormat="1" applyFont="1" applyFill="1" applyBorder="1" applyAlignment="1" applyProtection="1">
      <alignment vertical="center" wrapText="1"/>
      <protection/>
    </xf>
    <xf numFmtId="178" fontId="7" fillId="0" borderId="16" xfId="15" applyNumberFormat="1" applyFont="1" applyFill="1" applyBorder="1" applyAlignment="1" applyProtection="1">
      <alignment vertical="center" wrapText="1"/>
      <protection locked="0"/>
    </xf>
    <xf numFmtId="178" fontId="14" fillId="0" borderId="74" xfId="15" applyNumberFormat="1" applyFont="1" applyFill="1" applyBorder="1" applyAlignment="1" applyProtection="1">
      <alignment vertical="center" wrapText="1"/>
      <protection/>
    </xf>
    <xf numFmtId="178" fontId="14" fillId="0" borderId="76" xfId="15" applyNumberFormat="1" applyFont="1" applyFill="1" applyBorder="1" applyAlignment="1" applyProtection="1">
      <alignment vertical="center" wrapText="1"/>
      <protection/>
    </xf>
    <xf numFmtId="178" fontId="12" fillId="0" borderId="53" xfId="15" applyNumberFormat="1" applyFont="1" applyFill="1" applyBorder="1" applyAlignment="1" applyProtection="1">
      <alignment vertical="center" wrapText="1"/>
      <protection/>
    </xf>
    <xf numFmtId="178" fontId="13" fillId="0" borderId="16" xfId="15" applyNumberFormat="1" applyFont="1" applyFill="1" applyBorder="1" applyAlignment="1" applyProtection="1">
      <alignment vertical="center" wrapText="1"/>
      <protection/>
    </xf>
    <xf numFmtId="178" fontId="12" fillId="0" borderId="43" xfId="15" applyNumberFormat="1" applyFont="1" applyFill="1" applyBorder="1" applyAlignment="1" applyProtection="1">
      <alignment vertical="center" wrapText="1"/>
      <protection/>
    </xf>
    <xf numFmtId="178" fontId="7" fillId="0" borderId="8" xfId="15" applyNumberFormat="1" applyFont="1" applyFill="1" applyBorder="1" applyAlignment="1" applyProtection="1">
      <alignment vertical="center" wrapText="1"/>
      <protection locked="0"/>
    </xf>
    <xf numFmtId="0" fontId="13" fillId="0" borderId="73" xfId="19" applyFont="1" applyFill="1" applyBorder="1" applyAlignment="1" applyProtection="1">
      <alignment horizontal="left" vertical="center" wrapText="1" indent="1"/>
      <protection/>
    </xf>
    <xf numFmtId="178" fontId="13" fillId="0" borderId="73" xfId="15" applyNumberFormat="1" applyFont="1" applyFill="1" applyBorder="1" applyAlignment="1" applyProtection="1">
      <alignment vertical="center" wrapText="1"/>
      <protection/>
    </xf>
    <xf numFmtId="175" fontId="13" fillId="0" borderId="31" xfId="19" applyNumberFormat="1" applyFont="1" applyFill="1" applyBorder="1" applyAlignment="1" applyProtection="1">
      <alignment horizontal="right" vertical="center" wrapText="1"/>
      <protection/>
    </xf>
    <xf numFmtId="3" fontId="23" fillId="0" borderId="31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49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31" xfId="0" applyFont="1" applyFill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wrapText="1"/>
    </xf>
    <xf numFmtId="0" fontId="34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34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7" fillId="0" borderId="7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3" fillId="0" borderId="23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3" fillId="0" borderId="9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13" fillId="0" borderId="16" xfId="0" applyFont="1" applyBorder="1" applyAlignment="1">
      <alignment/>
    </xf>
    <xf numFmtId="16" fontId="12" fillId="0" borderId="1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34" fillId="0" borderId="3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5" fontId="9" fillId="0" borderId="49" xfId="0" applyNumberFormat="1" applyFont="1" applyFill="1" applyBorder="1" applyAlignment="1">
      <alignment horizontal="left" vertical="center" wrapText="1" indent="2"/>
    </xf>
    <xf numFmtId="175" fontId="9" fillId="0" borderId="36" xfId="0" applyNumberFormat="1" applyFont="1" applyFill="1" applyBorder="1" applyAlignment="1">
      <alignment horizontal="left" vertical="center" wrapText="1" indent="2"/>
    </xf>
    <xf numFmtId="175" fontId="7" fillId="0" borderId="34" xfId="0" applyNumberFormat="1" applyFont="1" applyFill="1" applyBorder="1" applyAlignment="1">
      <alignment horizontal="center" vertical="center"/>
    </xf>
    <xf numFmtId="175" fontId="7" fillId="0" borderId="52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175" fontId="7" fillId="0" borderId="7" xfId="0" applyNumberFormat="1" applyFont="1" applyFill="1" applyBorder="1" applyAlignment="1">
      <alignment horizontal="center" vertical="center"/>
    </xf>
    <xf numFmtId="175" fontId="7" fillId="0" borderId="8" xfId="0" applyNumberFormat="1" applyFont="1" applyFill="1" applyBorder="1" applyAlignment="1">
      <alignment horizontal="center" vertical="center"/>
    </xf>
    <xf numFmtId="175" fontId="7" fillId="0" borderId="7" xfId="0" applyNumberFormat="1" applyFont="1" applyFill="1" applyBorder="1" applyAlignment="1">
      <alignment horizontal="center" vertical="center" wrapText="1"/>
    </xf>
    <xf numFmtId="175" fontId="7" fillId="0" borderId="8" xfId="0" applyNumberFormat="1" applyFont="1" applyFill="1" applyBorder="1" applyAlignment="1">
      <alignment horizontal="center" vertical="center" wrapText="1"/>
    </xf>
    <xf numFmtId="0" fontId="12" fillId="0" borderId="0" xfId="19" applyFont="1" applyFill="1" applyBorder="1" applyAlignment="1" applyProtection="1">
      <alignment horizontal="left" vertical="center" wrapText="1"/>
      <protection/>
    </xf>
    <xf numFmtId="175" fontId="7" fillId="0" borderId="0" xfId="19" applyNumberFormat="1" applyFont="1" applyFill="1" applyBorder="1" applyAlignment="1" applyProtection="1">
      <alignment horizontal="center" vertical="center"/>
      <protection/>
    </xf>
    <xf numFmtId="0" fontId="7" fillId="0" borderId="23" xfId="19" applyFont="1" applyFill="1" applyBorder="1" applyAlignment="1" applyProtection="1">
      <alignment horizontal="left" vertical="center" wrapText="1"/>
      <protection/>
    </xf>
    <xf numFmtId="0" fontId="7" fillId="0" borderId="73" xfId="19" applyFont="1" applyFill="1" applyBorder="1" applyAlignment="1" applyProtection="1">
      <alignment horizontal="left" vertical="center" wrapText="1"/>
      <protection/>
    </xf>
    <xf numFmtId="0" fontId="7" fillId="0" borderId="77" xfId="19" applyFont="1" applyFill="1" applyBorder="1" applyAlignment="1" applyProtection="1">
      <alignment horizontal="left" vertical="center" wrapText="1"/>
      <protection/>
    </xf>
    <xf numFmtId="0" fontId="7" fillId="0" borderId="75" xfId="19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7" fillId="0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175" fontId="29" fillId="0" borderId="11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0" fillId="0" borderId="11" xfId="0" applyFont="1" applyBorder="1" applyAlignment="1">
      <alignment horizontal="right"/>
    </xf>
    <xf numFmtId="178" fontId="40" fillId="0" borderId="12" xfId="15" applyNumberFormat="1" applyFont="1" applyBorder="1" applyAlignment="1">
      <alignment horizontal="center"/>
    </xf>
    <xf numFmtId="178" fontId="40" fillId="0" borderId="13" xfId="15" applyNumberFormat="1" applyFont="1" applyBorder="1" applyAlignment="1">
      <alignment horizontal="center"/>
    </xf>
    <xf numFmtId="178" fontId="40" fillId="0" borderId="2" xfId="15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178" fontId="40" fillId="0" borderId="1" xfId="15" applyNumberFormat="1" applyFont="1" applyBorder="1" applyAlignment="1">
      <alignment horizontal="center"/>
    </xf>
    <xf numFmtId="178" fontId="40" fillId="0" borderId="3" xfId="15" applyNumberFormat="1" applyFont="1" applyBorder="1" applyAlignment="1">
      <alignment horizontal="center"/>
    </xf>
    <xf numFmtId="178" fontId="40" fillId="0" borderId="0" xfId="15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73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178" fontId="41" fillId="0" borderId="23" xfId="15" applyNumberFormat="1" applyFont="1" applyBorder="1" applyAlignment="1">
      <alignment horizontal="center"/>
    </xf>
    <xf numFmtId="178" fontId="41" fillId="0" borderId="31" xfId="15" applyNumberFormat="1" applyFont="1" applyBorder="1" applyAlignment="1">
      <alignment horizontal="center"/>
    </xf>
    <xf numFmtId="178" fontId="41" fillId="0" borderId="49" xfId="15" applyNumberFormat="1" applyFont="1" applyBorder="1" applyAlignment="1">
      <alignment horizontal="center"/>
    </xf>
    <xf numFmtId="178" fontId="41" fillId="0" borderId="36" xfId="15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VRENMUNK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32.00390625" style="0" customWidth="1"/>
    <col min="2" max="2" width="12.25390625" style="0" customWidth="1"/>
    <col min="3" max="3" width="13.375" style="0" customWidth="1"/>
    <col min="4" max="4" width="14.125" style="0" customWidth="1"/>
    <col min="5" max="6" width="14.00390625" style="0" customWidth="1"/>
    <col min="7" max="7" width="13.125" style="0" customWidth="1"/>
    <col min="8" max="8" width="13.75390625" style="0" customWidth="1"/>
    <col min="9" max="9" width="14.625" style="0" customWidth="1"/>
    <col min="10" max="10" width="12.00390625" style="0" customWidth="1"/>
    <col min="11" max="11" width="13.375" style="0" customWidth="1"/>
    <col min="12" max="12" width="13.625" style="374" customWidth="1"/>
  </cols>
  <sheetData>
    <row r="2" spans="1:12" ht="37.5" customHeight="1">
      <c r="A2" s="534" t="s">
        <v>113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375"/>
    </row>
    <row r="4" spans="1:11" ht="18.75" customHeight="1" thickBot="1">
      <c r="A4" s="51"/>
      <c r="B4" s="52"/>
      <c r="C4" s="52"/>
      <c r="D4" s="52"/>
      <c r="E4" s="52"/>
      <c r="F4" s="52"/>
      <c r="G4" s="52"/>
      <c r="H4" s="52"/>
      <c r="J4" s="52"/>
      <c r="K4" s="52" t="s">
        <v>114</v>
      </c>
    </row>
    <row r="5" spans="1:12" s="325" customFormat="1" ht="12" customHeight="1">
      <c r="A5" s="535" t="s">
        <v>115</v>
      </c>
      <c r="B5" s="530" t="s">
        <v>449</v>
      </c>
      <c r="C5" s="530" t="s">
        <v>450</v>
      </c>
      <c r="D5" s="530" t="s">
        <v>451</v>
      </c>
      <c r="E5" s="530" t="s">
        <v>452</v>
      </c>
      <c r="F5" s="530" t="s">
        <v>453</v>
      </c>
      <c r="G5" s="530" t="s">
        <v>454</v>
      </c>
      <c r="H5" s="532" t="s">
        <v>548</v>
      </c>
      <c r="I5" s="532" t="s">
        <v>549</v>
      </c>
      <c r="J5" s="530" t="s">
        <v>433</v>
      </c>
      <c r="K5" s="528" t="s">
        <v>458</v>
      </c>
      <c r="L5" s="528" t="s">
        <v>457</v>
      </c>
    </row>
    <row r="6" spans="1:12" s="325" customFormat="1" ht="46.5" customHeight="1" thickBot="1">
      <c r="A6" s="536"/>
      <c r="B6" s="531"/>
      <c r="C6" s="531"/>
      <c r="D6" s="531"/>
      <c r="E6" s="531"/>
      <c r="F6" s="531"/>
      <c r="G6" s="531"/>
      <c r="H6" s="533"/>
      <c r="I6" s="533"/>
      <c r="J6" s="531"/>
      <c r="K6" s="529"/>
      <c r="L6" s="529"/>
    </row>
    <row r="7" spans="1:12" ht="21" customHeight="1" thickBot="1">
      <c r="A7" s="53" t="s">
        <v>116</v>
      </c>
      <c r="B7" s="54">
        <f>B8+B9</f>
        <v>281541</v>
      </c>
      <c r="C7" s="54">
        <f aca="true" t="shared" si="0" ref="C7:J7">C8+C9</f>
        <v>272920</v>
      </c>
      <c r="D7" s="54">
        <f>D8+D9</f>
        <v>2387</v>
      </c>
      <c r="E7" s="54">
        <f t="shared" si="0"/>
        <v>2835</v>
      </c>
      <c r="F7" s="347">
        <f>F8+F9</f>
        <v>4095</v>
      </c>
      <c r="G7" s="54">
        <f t="shared" si="0"/>
        <v>4922</v>
      </c>
      <c r="H7" s="54">
        <f>H8+H9</f>
        <v>1928</v>
      </c>
      <c r="I7" s="54">
        <f t="shared" si="0"/>
        <v>2078</v>
      </c>
      <c r="J7" s="347">
        <f t="shared" si="0"/>
        <v>0</v>
      </c>
      <c r="K7" s="169">
        <f>SUM(B7+D7+F7+H7+J7)</f>
        <v>289951</v>
      </c>
      <c r="L7" s="169">
        <f aca="true" t="shared" si="1" ref="L7:L29">SUM(C7+E7+G7+I7)</f>
        <v>282755</v>
      </c>
    </row>
    <row r="8" spans="1:12" ht="31.5" customHeight="1" thickBot="1">
      <c r="A8" s="326" t="s">
        <v>117</v>
      </c>
      <c r="B8" s="55">
        <v>22103</v>
      </c>
      <c r="C8" s="55">
        <v>12736</v>
      </c>
      <c r="D8" s="55">
        <v>2387</v>
      </c>
      <c r="E8" s="55">
        <v>2835</v>
      </c>
      <c r="F8" s="55">
        <v>4095</v>
      </c>
      <c r="G8" s="55">
        <v>4922</v>
      </c>
      <c r="H8" s="55">
        <v>1928</v>
      </c>
      <c r="I8" s="55">
        <v>2078</v>
      </c>
      <c r="J8" s="371"/>
      <c r="K8" s="169">
        <f aca="true" t="shared" si="2" ref="K8:K29">SUM(B8+D8+F8+H8+J8)</f>
        <v>30513</v>
      </c>
      <c r="L8" s="169">
        <f t="shared" si="1"/>
        <v>22571</v>
      </c>
    </row>
    <row r="9" spans="1:12" ht="30" customHeight="1" thickBot="1">
      <c r="A9" s="327" t="s">
        <v>118</v>
      </c>
      <c r="B9" s="66">
        <f>B10+B12+B13</f>
        <v>259438</v>
      </c>
      <c r="C9" s="66">
        <f>C10+C12+C13</f>
        <v>260184</v>
      </c>
      <c r="D9" s="66">
        <f>D10+D11</f>
        <v>0</v>
      </c>
      <c r="E9" s="66">
        <f aca="true" t="shared" si="3" ref="E9:J9">E10+E11</f>
        <v>0</v>
      </c>
      <c r="F9" s="66">
        <f>F10+F11</f>
        <v>0</v>
      </c>
      <c r="G9" s="66">
        <f t="shared" si="3"/>
        <v>0</v>
      </c>
      <c r="H9" s="66"/>
      <c r="I9" s="66">
        <f t="shared" si="3"/>
        <v>0</v>
      </c>
      <c r="J9" s="66">
        <f t="shared" si="3"/>
        <v>0</v>
      </c>
      <c r="K9" s="169">
        <f t="shared" si="2"/>
        <v>259438</v>
      </c>
      <c r="L9" s="373">
        <f t="shared" si="1"/>
        <v>260184</v>
      </c>
    </row>
    <row r="10" spans="1:12" ht="21" customHeight="1" thickBot="1">
      <c r="A10" s="329" t="s">
        <v>119</v>
      </c>
      <c r="B10" s="78">
        <v>55130</v>
      </c>
      <c r="C10" s="78">
        <v>50770</v>
      </c>
      <c r="D10" s="78"/>
      <c r="E10" s="78"/>
      <c r="F10" s="78"/>
      <c r="G10" s="78"/>
      <c r="H10" s="78"/>
      <c r="I10" s="78"/>
      <c r="J10" s="368"/>
      <c r="K10" s="169">
        <f t="shared" si="2"/>
        <v>55130</v>
      </c>
      <c r="L10" s="376">
        <f t="shared" si="1"/>
        <v>50770</v>
      </c>
    </row>
    <row r="11" spans="1:12" ht="21" customHeight="1" thickBot="1">
      <c r="A11" s="364" t="s">
        <v>120</v>
      </c>
      <c r="B11" s="77">
        <v>11778</v>
      </c>
      <c r="C11" s="77">
        <v>12000</v>
      </c>
      <c r="D11" s="87"/>
      <c r="E11" s="87"/>
      <c r="F11" s="87"/>
      <c r="G11" s="87"/>
      <c r="H11" s="87"/>
      <c r="I11" s="87"/>
      <c r="J11" s="366"/>
      <c r="K11" s="169">
        <f t="shared" si="2"/>
        <v>11778</v>
      </c>
      <c r="L11" s="169">
        <f t="shared" si="1"/>
        <v>12000</v>
      </c>
    </row>
    <row r="12" spans="1:12" ht="28.5" customHeight="1" thickBot="1">
      <c r="A12" s="333" t="s">
        <v>121</v>
      </c>
      <c r="B12" s="363">
        <v>201044</v>
      </c>
      <c r="C12" s="363">
        <v>205684</v>
      </c>
      <c r="D12" s="56"/>
      <c r="E12" s="56"/>
      <c r="F12" s="56"/>
      <c r="G12" s="56"/>
      <c r="H12" s="56"/>
      <c r="I12" s="56"/>
      <c r="J12" s="355"/>
      <c r="K12" s="169">
        <f t="shared" si="2"/>
        <v>201044</v>
      </c>
      <c r="L12" s="373">
        <f t="shared" si="1"/>
        <v>205684</v>
      </c>
    </row>
    <row r="13" spans="1:12" ht="21" customHeight="1" thickBot="1">
      <c r="A13" s="329" t="s">
        <v>122</v>
      </c>
      <c r="B13" s="62">
        <v>3264</v>
      </c>
      <c r="C13" s="62">
        <v>3730</v>
      </c>
      <c r="D13" s="119"/>
      <c r="E13" s="63"/>
      <c r="F13" s="63"/>
      <c r="G13" s="63"/>
      <c r="H13" s="119"/>
      <c r="I13" s="63"/>
      <c r="J13" s="367"/>
      <c r="K13" s="169">
        <f t="shared" si="2"/>
        <v>3264</v>
      </c>
      <c r="L13" s="169">
        <f t="shared" si="1"/>
        <v>3730</v>
      </c>
    </row>
    <row r="14" spans="1:12" ht="21" customHeight="1" thickBot="1">
      <c r="A14" s="330" t="s">
        <v>123</v>
      </c>
      <c r="B14" s="54">
        <f>B15</f>
        <v>586373</v>
      </c>
      <c r="C14" s="54">
        <f>C15</f>
        <v>559307</v>
      </c>
      <c r="D14" s="54">
        <f aca="true" t="shared" si="4" ref="D14:J14">D15</f>
        <v>0</v>
      </c>
      <c r="E14" s="54">
        <f t="shared" si="4"/>
        <v>0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169">
        <f t="shared" si="2"/>
        <v>586373</v>
      </c>
      <c r="L14" s="169">
        <f t="shared" si="1"/>
        <v>559307</v>
      </c>
    </row>
    <row r="15" spans="1:12" ht="21" customHeight="1" thickBot="1">
      <c r="A15" s="326" t="s">
        <v>124</v>
      </c>
      <c r="B15" s="66">
        <f aca="true" t="shared" si="5" ref="B15:J15">SUM(B16:B20)</f>
        <v>586373</v>
      </c>
      <c r="C15" s="66">
        <f t="shared" si="5"/>
        <v>559307</v>
      </c>
      <c r="D15" s="66">
        <f t="shared" si="5"/>
        <v>0</v>
      </c>
      <c r="E15" s="66">
        <f t="shared" si="5"/>
        <v>0</v>
      </c>
      <c r="F15" s="66">
        <f t="shared" si="5"/>
        <v>0</v>
      </c>
      <c r="G15" s="66">
        <f t="shared" si="5"/>
        <v>0</v>
      </c>
      <c r="H15" s="66">
        <f t="shared" si="5"/>
        <v>0</v>
      </c>
      <c r="I15" s="66">
        <f t="shared" si="5"/>
        <v>0</v>
      </c>
      <c r="J15" s="66">
        <f t="shared" si="5"/>
        <v>0</v>
      </c>
      <c r="K15" s="169">
        <f t="shared" si="2"/>
        <v>586373</v>
      </c>
      <c r="L15" s="169">
        <f t="shared" si="1"/>
        <v>559307</v>
      </c>
    </row>
    <row r="16" spans="1:12" ht="21" customHeight="1" thickBot="1">
      <c r="A16" s="328" t="s">
        <v>125</v>
      </c>
      <c r="B16" s="61">
        <v>277417</v>
      </c>
      <c r="C16" s="61">
        <v>270582</v>
      </c>
      <c r="D16" s="61"/>
      <c r="E16" s="61"/>
      <c r="F16" s="61"/>
      <c r="G16" s="61"/>
      <c r="H16" s="61"/>
      <c r="I16" s="61"/>
      <c r="J16" s="345"/>
      <c r="K16" s="169">
        <f t="shared" si="2"/>
        <v>277417</v>
      </c>
      <c r="L16" s="169">
        <f t="shared" si="1"/>
        <v>270582</v>
      </c>
    </row>
    <row r="17" spans="1:12" ht="21" customHeight="1" thickBot="1">
      <c r="A17" s="328" t="s">
        <v>126</v>
      </c>
      <c r="B17" s="61">
        <v>59055</v>
      </c>
      <c r="C17" s="61">
        <v>14973</v>
      </c>
      <c r="D17" s="61"/>
      <c r="E17" s="61"/>
      <c r="F17" s="61"/>
      <c r="G17" s="61"/>
      <c r="H17" s="61"/>
      <c r="I17" s="61"/>
      <c r="J17" s="345"/>
      <c r="K17" s="169">
        <f t="shared" si="2"/>
        <v>59055</v>
      </c>
      <c r="L17" s="169">
        <f t="shared" si="1"/>
        <v>14973</v>
      </c>
    </row>
    <row r="18" spans="1:12" ht="29.25" customHeight="1" thickBot="1">
      <c r="A18" s="328" t="s">
        <v>568</v>
      </c>
      <c r="B18" s="61">
        <v>8000</v>
      </c>
      <c r="C18" s="61"/>
      <c r="D18" s="61"/>
      <c r="E18" s="61"/>
      <c r="F18" s="61"/>
      <c r="G18" s="61"/>
      <c r="H18" s="61"/>
      <c r="I18" s="345"/>
      <c r="J18" s="345"/>
      <c r="K18" s="169">
        <f t="shared" si="2"/>
        <v>8000</v>
      </c>
      <c r="L18" s="169">
        <f t="shared" si="1"/>
        <v>0</v>
      </c>
    </row>
    <row r="19" spans="1:12" ht="21" customHeight="1" thickBot="1">
      <c r="A19" s="328" t="s">
        <v>127</v>
      </c>
      <c r="B19" s="61">
        <v>199369</v>
      </c>
      <c r="C19" s="61">
        <v>273752</v>
      </c>
      <c r="D19" s="61"/>
      <c r="E19" s="61"/>
      <c r="F19" s="345"/>
      <c r="G19" s="61"/>
      <c r="H19" s="61"/>
      <c r="I19" s="61"/>
      <c r="J19" s="345"/>
      <c r="K19" s="169">
        <f t="shared" si="2"/>
        <v>199369</v>
      </c>
      <c r="L19" s="169">
        <f t="shared" si="1"/>
        <v>273752</v>
      </c>
    </row>
    <row r="20" spans="1:12" ht="21" customHeight="1" thickBot="1">
      <c r="A20" s="329" t="s">
        <v>128</v>
      </c>
      <c r="B20" s="62">
        <v>42532</v>
      </c>
      <c r="C20" s="62"/>
      <c r="D20" s="359"/>
      <c r="E20" s="62"/>
      <c r="F20" s="359"/>
      <c r="G20" s="62"/>
      <c r="H20" s="344"/>
      <c r="I20" s="62"/>
      <c r="J20" s="346"/>
      <c r="K20" s="169">
        <f t="shared" si="2"/>
        <v>42532</v>
      </c>
      <c r="L20" s="169">
        <f t="shared" si="1"/>
        <v>0</v>
      </c>
    </row>
    <row r="21" spans="1:12" ht="21" customHeight="1" thickBot="1">
      <c r="A21" s="330" t="s">
        <v>129</v>
      </c>
      <c r="B21" s="54">
        <f>SUM(B22:B24)</f>
        <v>175</v>
      </c>
      <c r="C21" s="54">
        <f>SUM(C22:C24)</f>
        <v>0</v>
      </c>
      <c r="D21" s="347"/>
      <c r="E21" s="54">
        <f>SUM(E22:E24)</f>
        <v>0</v>
      </c>
      <c r="F21" s="347"/>
      <c r="G21" s="54">
        <f>SUM(G22:G24)</f>
        <v>0</v>
      </c>
      <c r="H21" s="54"/>
      <c r="I21" s="54">
        <f>SUM(I22:I24)</f>
        <v>0</v>
      </c>
      <c r="J21" s="54"/>
      <c r="K21" s="169">
        <f t="shared" si="2"/>
        <v>175</v>
      </c>
      <c r="L21" s="169">
        <f t="shared" si="1"/>
        <v>0</v>
      </c>
    </row>
    <row r="22" spans="1:12" ht="23.25" customHeight="1" thickBot="1">
      <c r="A22" s="326" t="s">
        <v>436</v>
      </c>
      <c r="B22" s="56">
        <v>175</v>
      </c>
      <c r="C22" s="56"/>
      <c r="D22" s="67"/>
      <c r="E22" s="343"/>
      <c r="F22" s="340"/>
      <c r="G22" s="68"/>
      <c r="H22" s="343"/>
      <c r="I22" s="343"/>
      <c r="J22" s="350"/>
      <c r="K22" s="169">
        <f t="shared" si="2"/>
        <v>175</v>
      </c>
      <c r="L22" s="169">
        <f t="shared" si="1"/>
        <v>0</v>
      </c>
    </row>
    <row r="23" spans="1:12" ht="27.75" customHeight="1" thickBot="1">
      <c r="A23" s="327" t="s">
        <v>130</v>
      </c>
      <c r="B23" s="69"/>
      <c r="C23" s="69"/>
      <c r="D23" s="70"/>
      <c r="E23" s="69"/>
      <c r="F23" s="341"/>
      <c r="G23" s="69"/>
      <c r="H23" s="69"/>
      <c r="I23" s="69"/>
      <c r="J23" s="351"/>
      <c r="K23" s="169">
        <f t="shared" si="2"/>
        <v>0</v>
      </c>
      <c r="L23" s="169">
        <f t="shared" si="1"/>
        <v>0</v>
      </c>
    </row>
    <row r="24" spans="1:12" ht="21" customHeight="1" thickBot="1">
      <c r="A24" s="331" t="s">
        <v>131</v>
      </c>
      <c r="B24" s="63"/>
      <c r="C24" s="63">
        <v>0</v>
      </c>
      <c r="D24" s="71"/>
      <c r="E24" s="349"/>
      <c r="F24" s="342"/>
      <c r="G24" s="72"/>
      <c r="H24" s="349"/>
      <c r="I24" s="349"/>
      <c r="J24" s="352"/>
      <c r="K24" s="169">
        <f t="shared" si="2"/>
        <v>0</v>
      </c>
      <c r="L24" s="169">
        <f t="shared" si="1"/>
        <v>0</v>
      </c>
    </row>
    <row r="25" spans="1:12" ht="30.75" customHeight="1" thickBot="1">
      <c r="A25" s="332" t="s">
        <v>132</v>
      </c>
      <c r="B25" s="54">
        <f>B26+B28</f>
        <v>47947</v>
      </c>
      <c r="C25" s="54">
        <f aca="true" t="shared" si="6" ref="C25:J25">C26+C28</f>
        <v>11299</v>
      </c>
      <c r="D25" s="347">
        <f>D26+D28</f>
        <v>98</v>
      </c>
      <c r="E25" s="76">
        <f t="shared" si="6"/>
        <v>776</v>
      </c>
      <c r="F25" s="54">
        <f>F26+F28</f>
        <v>3891</v>
      </c>
      <c r="G25" s="54">
        <f t="shared" si="6"/>
        <v>520</v>
      </c>
      <c r="H25" s="65">
        <f>H26+H28</f>
        <v>330</v>
      </c>
      <c r="I25" s="54">
        <f t="shared" si="6"/>
        <v>200</v>
      </c>
      <c r="J25" s="384">
        <f t="shared" si="6"/>
        <v>0</v>
      </c>
      <c r="K25" s="169">
        <f t="shared" si="2"/>
        <v>52266</v>
      </c>
      <c r="L25" s="169">
        <f t="shared" si="1"/>
        <v>12795</v>
      </c>
    </row>
    <row r="26" spans="1:12" ht="28.5" customHeight="1" thickBot="1">
      <c r="A26" s="326" t="s">
        <v>133</v>
      </c>
      <c r="B26" s="56">
        <v>46507</v>
      </c>
      <c r="C26" s="56">
        <v>1835</v>
      </c>
      <c r="D26" s="355">
        <v>98</v>
      </c>
      <c r="E26" s="56">
        <v>98</v>
      </c>
      <c r="F26" s="56">
        <v>3891</v>
      </c>
      <c r="G26" s="56">
        <v>204</v>
      </c>
      <c r="H26" s="343">
        <v>84</v>
      </c>
      <c r="I26" s="68">
        <v>200</v>
      </c>
      <c r="J26" s="350"/>
      <c r="K26" s="169">
        <f t="shared" si="2"/>
        <v>50580</v>
      </c>
      <c r="L26" s="169">
        <f t="shared" si="1"/>
        <v>2337</v>
      </c>
    </row>
    <row r="27" spans="1:12" ht="21" customHeight="1" thickBot="1">
      <c r="A27" s="328" t="s">
        <v>134</v>
      </c>
      <c r="B27" s="61">
        <v>4037</v>
      </c>
      <c r="C27" s="61"/>
      <c r="D27" s="345">
        <v>98</v>
      </c>
      <c r="E27" s="61">
        <v>98</v>
      </c>
      <c r="F27" s="61">
        <v>204</v>
      </c>
      <c r="G27" s="61">
        <v>204</v>
      </c>
      <c r="H27" s="61"/>
      <c r="I27" s="61"/>
      <c r="J27" s="345"/>
      <c r="K27" s="169">
        <f t="shared" si="2"/>
        <v>4339</v>
      </c>
      <c r="L27" s="169">
        <f t="shared" si="1"/>
        <v>302</v>
      </c>
    </row>
    <row r="28" spans="1:12" ht="28.5" customHeight="1" thickBot="1">
      <c r="A28" s="327" t="s">
        <v>135</v>
      </c>
      <c r="B28" s="69">
        <v>1440</v>
      </c>
      <c r="C28" s="69">
        <v>9464</v>
      </c>
      <c r="D28" s="370"/>
      <c r="E28" s="57">
        <v>678</v>
      </c>
      <c r="F28" s="69"/>
      <c r="G28" s="69">
        <v>316</v>
      </c>
      <c r="H28" s="69">
        <v>246</v>
      </c>
      <c r="I28" s="69"/>
      <c r="J28" s="351"/>
      <c r="K28" s="169">
        <f>SUM(B28+D28+F28+H28+J28)</f>
        <v>1686</v>
      </c>
      <c r="L28" s="169">
        <f t="shared" si="1"/>
        <v>10458</v>
      </c>
    </row>
    <row r="29" spans="1:12" ht="17.25" customHeight="1" thickBot="1">
      <c r="A29" s="357" t="s">
        <v>136</v>
      </c>
      <c r="B29" s="358"/>
      <c r="C29" s="358"/>
      <c r="D29" s="358"/>
      <c r="E29" s="358"/>
      <c r="F29" s="358"/>
      <c r="G29" s="358"/>
      <c r="H29" s="358"/>
      <c r="I29" s="358"/>
      <c r="J29" s="360"/>
      <c r="K29" s="377">
        <f t="shared" si="2"/>
        <v>0</v>
      </c>
      <c r="L29" s="377">
        <f t="shared" si="1"/>
        <v>0</v>
      </c>
    </row>
    <row r="30" spans="1:12" ht="17.25" customHeight="1" thickTop="1">
      <c r="A30" s="356"/>
      <c r="B30" s="75"/>
      <c r="C30" s="75"/>
      <c r="D30" s="75"/>
      <c r="E30" s="75"/>
      <c r="F30" s="75"/>
      <c r="G30" s="75"/>
      <c r="H30" s="75"/>
      <c r="I30" s="75"/>
      <c r="J30" s="75"/>
      <c r="K30" s="378"/>
      <c r="L30" s="378"/>
    </row>
    <row r="31" spans="1:12" ht="17.25" customHeight="1">
      <c r="A31" s="356"/>
      <c r="B31" s="75"/>
      <c r="C31" s="75"/>
      <c r="D31" s="75"/>
      <c r="E31" s="75"/>
      <c r="F31" s="75"/>
      <c r="G31" s="75"/>
      <c r="H31" s="75"/>
      <c r="I31" s="75"/>
      <c r="J31" s="75"/>
      <c r="K31" s="378"/>
      <c r="L31" s="378"/>
    </row>
    <row r="32" spans="1:12" ht="10.5" customHeight="1">
      <c r="A32" s="356"/>
      <c r="B32" s="75"/>
      <c r="C32" s="75"/>
      <c r="D32" s="75"/>
      <c r="E32" s="75"/>
      <c r="F32" s="75"/>
      <c r="G32" s="75"/>
      <c r="H32" s="75"/>
      <c r="I32" s="75"/>
      <c r="J32" s="75"/>
      <c r="K32" s="378"/>
      <c r="L32" s="378"/>
    </row>
    <row r="33" spans="1:11" ht="16.5" customHeight="1" thickBot="1">
      <c r="A33" s="356"/>
      <c r="B33" s="75"/>
      <c r="C33" s="75"/>
      <c r="D33" s="75"/>
      <c r="E33" s="75"/>
      <c r="F33" s="75"/>
      <c r="G33" s="75"/>
      <c r="H33" s="75"/>
      <c r="I33" s="75"/>
      <c r="J33" s="75"/>
      <c r="K33" s="383" t="s">
        <v>114</v>
      </c>
    </row>
    <row r="34" spans="1:12" ht="30.75" customHeight="1" thickBot="1">
      <c r="A34" s="452" t="s">
        <v>573</v>
      </c>
      <c r="B34" s="451">
        <f aca="true" t="shared" si="7" ref="B34:J34">SUM(B35:B36)</f>
        <v>3639</v>
      </c>
      <c r="C34" s="451">
        <f t="shared" si="7"/>
        <v>0</v>
      </c>
      <c r="D34" s="451">
        <f t="shared" si="7"/>
        <v>1256</v>
      </c>
      <c r="E34" s="451">
        <f t="shared" si="7"/>
        <v>0</v>
      </c>
      <c r="F34" s="451">
        <f t="shared" si="7"/>
        <v>0</v>
      </c>
      <c r="G34" s="451">
        <f t="shared" si="7"/>
        <v>0</v>
      </c>
      <c r="H34" s="451">
        <f t="shared" si="7"/>
        <v>0</v>
      </c>
      <c r="I34" s="451">
        <f t="shared" si="7"/>
        <v>0</v>
      </c>
      <c r="J34" s="451">
        <f t="shared" si="7"/>
        <v>0</v>
      </c>
      <c r="K34" s="169">
        <f>SUM(B34+D34+F34+H34+J34)</f>
        <v>4895</v>
      </c>
      <c r="L34" s="169">
        <f>SUM(C34+E34+G34+I34)</f>
        <v>0</v>
      </c>
    </row>
    <row r="35" spans="1:12" ht="30.75" customHeight="1" thickBot="1">
      <c r="A35" s="453" t="s">
        <v>620</v>
      </c>
      <c r="B35" s="344"/>
      <c r="C35" s="344"/>
      <c r="D35" s="344">
        <v>1256</v>
      </c>
      <c r="E35" s="344"/>
      <c r="F35" s="344"/>
      <c r="G35" s="344"/>
      <c r="H35" s="344"/>
      <c r="I35" s="344"/>
      <c r="J35" s="344"/>
      <c r="K35" s="169">
        <f>SUM(B35+D35+F35+H35+J35)</f>
        <v>1256</v>
      </c>
      <c r="L35" s="169">
        <f>SUM(C35+E35+G35+I35)</f>
        <v>0</v>
      </c>
    </row>
    <row r="36" spans="1:12" ht="17.25" customHeight="1" thickBot="1">
      <c r="A36" s="453" t="s">
        <v>574</v>
      </c>
      <c r="B36" s="344">
        <v>3639</v>
      </c>
      <c r="C36" s="344"/>
      <c r="D36" s="344"/>
      <c r="E36" s="344"/>
      <c r="F36" s="344"/>
      <c r="G36" s="344"/>
      <c r="H36" s="344"/>
      <c r="I36" s="344"/>
      <c r="J36" s="344"/>
      <c r="K36" s="169">
        <f>SUM(B36+D36+F36+H36+J36)</f>
        <v>3639</v>
      </c>
      <c r="L36" s="169">
        <f>SUM(C36+E36+G36+I36)</f>
        <v>0</v>
      </c>
    </row>
    <row r="37" spans="1:12" ht="32.25" customHeight="1" thickBot="1">
      <c r="A37" s="335" t="s">
        <v>569</v>
      </c>
      <c r="B37" s="76">
        <f>B38+B40+B42</f>
        <v>9978</v>
      </c>
      <c r="C37" s="76">
        <f>+C38+C40</f>
        <v>2623</v>
      </c>
      <c r="D37" s="76">
        <f>+D38+D40</f>
        <v>0</v>
      </c>
      <c r="E37" s="76">
        <f>+E38+E40</f>
        <v>0</v>
      </c>
      <c r="F37" s="348">
        <f>+F38+F40</f>
        <v>0</v>
      </c>
      <c r="G37" s="76"/>
      <c r="H37" s="76">
        <f>+H38+H40</f>
        <v>0</v>
      </c>
      <c r="I37" s="446">
        <f>+I38+I40</f>
        <v>0</v>
      </c>
      <c r="J37" s="446"/>
      <c r="K37" s="373">
        <f>SUM(B37+D37+F37+H37+J37)</f>
        <v>9978</v>
      </c>
      <c r="L37" s="445">
        <f aca="true" t="shared" si="8" ref="L37:L45">SUM(C37+E37+G37+I37)</f>
        <v>2623</v>
      </c>
    </row>
    <row r="38" spans="1:12" ht="21" customHeight="1" thickBot="1">
      <c r="A38" s="333" t="s">
        <v>137</v>
      </c>
      <c r="B38" s="73">
        <v>436</v>
      </c>
      <c r="C38" s="73"/>
      <c r="D38" s="324"/>
      <c r="E38" s="73"/>
      <c r="F38" s="73"/>
      <c r="G38" s="73"/>
      <c r="H38" s="324"/>
      <c r="I38" s="324"/>
      <c r="J38" s="324"/>
      <c r="K38" s="169">
        <f aca="true" t="shared" si="9" ref="K38:K48">SUM(B38+D38+F38+H38+J38)</f>
        <v>436</v>
      </c>
      <c r="L38" s="443">
        <f t="shared" si="8"/>
        <v>0</v>
      </c>
    </row>
    <row r="39" spans="1:12" ht="21" customHeight="1" thickBot="1">
      <c r="A39" s="334" t="s">
        <v>138</v>
      </c>
      <c r="B39" s="74"/>
      <c r="C39" s="74"/>
      <c r="D39" s="61"/>
      <c r="E39" s="61"/>
      <c r="F39" s="61"/>
      <c r="G39" s="61"/>
      <c r="H39" s="61"/>
      <c r="I39" s="61"/>
      <c r="J39" s="61"/>
      <c r="K39" s="169">
        <f t="shared" si="9"/>
        <v>0</v>
      </c>
      <c r="L39" s="443">
        <f t="shared" si="8"/>
        <v>0</v>
      </c>
    </row>
    <row r="40" spans="1:12" ht="21" customHeight="1" thickBot="1">
      <c r="A40" s="328" t="s">
        <v>550</v>
      </c>
      <c r="B40" s="61">
        <v>926</v>
      </c>
      <c r="C40" s="61">
        <v>2623</v>
      </c>
      <c r="D40" s="363"/>
      <c r="E40" s="363"/>
      <c r="F40" s="363"/>
      <c r="G40" s="363"/>
      <c r="H40" s="363"/>
      <c r="I40" s="363"/>
      <c r="J40" s="363"/>
      <c r="K40" s="169">
        <f t="shared" si="9"/>
        <v>926</v>
      </c>
      <c r="L40" s="443">
        <f t="shared" si="8"/>
        <v>2623</v>
      </c>
    </row>
    <row r="41" spans="1:12" ht="21" customHeight="1">
      <c r="A41" s="329" t="s">
        <v>139</v>
      </c>
      <c r="B41" s="62"/>
      <c r="C41" s="62"/>
      <c r="D41" s="62"/>
      <c r="E41" s="62"/>
      <c r="F41" s="62"/>
      <c r="G41" s="62"/>
      <c r="H41" s="62"/>
      <c r="I41" s="62"/>
      <c r="J41" s="62"/>
      <c r="K41" s="376">
        <f t="shared" si="9"/>
        <v>0</v>
      </c>
      <c r="L41" s="444">
        <f t="shared" si="8"/>
        <v>0</v>
      </c>
    </row>
    <row r="42" spans="1:12" ht="21" customHeight="1" thickBot="1">
      <c r="A42" s="454" t="s">
        <v>238</v>
      </c>
      <c r="B42" s="62">
        <v>8616</v>
      </c>
      <c r="C42" s="455"/>
      <c r="D42" s="455"/>
      <c r="E42" s="455"/>
      <c r="F42" s="455"/>
      <c r="G42" s="455"/>
      <c r="H42" s="455"/>
      <c r="I42" s="455"/>
      <c r="J42" s="455"/>
      <c r="K42" s="456">
        <f t="shared" si="9"/>
        <v>8616</v>
      </c>
      <c r="L42" s="450">
        <f t="shared" si="8"/>
        <v>0</v>
      </c>
    </row>
    <row r="43" spans="1:12" ht="21" customHeight="1" thickBot="1">
      <c r="A43" s="332" t="s">
        <v>570</v>
      </c>
      <c r="B43" s="54">
        <v>43</v>
      </c>
      <c r="C43" s="384">
        <v>50</v>
      </c>
      <c r="D43" s="54"/>
      <c r="E43" s="54"/>
      <c r="F43" s="54"/>
      <c r="G43" s="54"/>
      <c r="H43" s="54"/>
      <c r="I43" s="54"/>
      <c r="J43" s="54"/>
      <c r="K43" s="169">
        <f t="shared" si="9"/>
        <v>43</v>
      </c>
      <c r="L43" s="443">
        <f t="shared" si="8"/>
        <v>50</v>
      </c>
    </row>
    <row r="44" spans="1:12" ht="21" customHeight="1" thickBot="1">
      <c r="A44" s="335" t="s">
        <v>571</v>
      </c>
      <c r="B44" s="76">
        <f>SUM(B45:B46)</f>
        <v>26365</v>
      </c>
      <c r="C44" s="76">
        <f aca="true" t="shared" si="10" ref="C44:I44">SUM(C45:C46)</f>
        <v>140011</v>
      </c>
      <c r="D44" s="76">
        <f>SUM(D45:D46)</f>
        <v>0</v>
      </c>
      <c r="E44" s="348">
        <f t="shared" si="10"/>
        <v>0</v>
      </c>
      <c r="F44" s="76">
        <f>SUM(F45:F46)</f>
        <v>0</v>
      </c>
      <c r="G44" s="76">
        <f t="shared" si="10"/>
        <v>0</v>
      </c>
      <c r="H44" s="76">
        <f>SUM(H45:H46)</f>
        <v>0</v>
      </c>
      <c r="I44" s="76">
        <f t="shared" si="10"/>
        <v>0</v>
      </c>
      <c r="J44" s="440">
        <f>SUM(J45:J46)</f>
        <v>0</v>
      </c>
      <c r="K44" s="373">
        <f t="shared" si="9"/>
        <v>26365</v>
      </c>
      <c r="L44" s="445">
        <f t="shared" si="8"/>
        <v>140011</v>
      </c>
    </row>
    <row r="45" spans="1:12" ht="21" customHeight="1" thickBot="1">
      <c r="A45" s="336" t="s">
        <v>140</v>
      </c>
      <c r="B45" s="56"/>
      <c r="C45" s="514">
        <v>66303</v>
      </c>
      <c r="D45" s="68"/>
      <c r="E45" s="447"/>
      <c r="F45" s="68"/>
      <c r="G45" s="68"/>
      <c r="H45" s="343"/>
      <c r="I45" s="68"/>
      <c r="J45" s="441"/>
      <c r="K45" s="169">
        <f t="shared" si="9"/>
        <v>0</v>
      </c>
      <c r="L45" s="443">
        <f t="shared" si="8"/>
        <v>66303</v>
      </c>
    </row>
    <row r="46" spans="1:12" ht="21" customHeight="1" thickBot="1">
      <c r="A46" s="337" t="s">
        <v>141</v>
      </c>
      <c r="B46" s="63">
        <v>26365</v>
      </c>
      <c r="C46" s="515">
        <v>73708</v>
      </c>
      <c r="D46" s="72"/>
      <c r="E46" s="448"/>
      <c r="F46" s="72"/>
      <c r="G46" s="72"/>
      <c r="H46" s="79"/>
      <c r="I46" s="72"/>
      <c r="J46" s="442"/>
      <c r="K46" s="169">
        <f t="shared" si="9"/>
        <v>26365</v>
      </c>
      <c r="L46" s="443">
        <f>SUM(C46+E46+G46+I46)</f>
        <v>73708</v>
      </c>
    </row>
    <row r="47" spans="1:12" ht="27.75" customHeight="1" thickBot="1">
      <c r="A47" s="338" t="s">
        <v>572</v>
      </c>
      <c r="B47" s="77">
        <f>SUM(B48)</f>
        <v>58683</v>
      </c>
      <c r="C47" s="77">
        <f>SUM(C48)</f>
        <v>0</v>
      </c>
      <c r="D47" s="77"/>
      <c r="E47" s="109">
        <f>E48</f>
        <v>0</v>
      </c>
      <c r="F47" s="77"/>
      <c r="G47" s="77">
        <f>G48</f>
        <v>0</v>
      </c>
      <c r="H47" s="77">
        <f>H48</f>
        <v>0</v>
      </c>
      <c r="I47" s="77">
        <f>I48</f>
        <v>0</v>
      </c>
      <c r="J47" s="380">
        <f>J48</f>
        <v>0</v>
      </c>
      <c r="K47" s="169">
        <f t="shared" si="9"/>
        <v>58683</v>
      </c>
      <c r="L47" s="443">
        <f>SUM(C47+E47+G47+I47)</f>
        <v>0</v>
      </c>
    </row>
    <row r="48" spans="1:12" ht="21" customHeight="1" thickBot="1">
      <c r="A48" s="339" t="s">
        <v>142</v>
      </c>
      <c r="B48" s="86">
        <v>58683</v>
      </c>
      <c r="C48" s="86"/>
      <c r="D48" s="79"/>
      <c r="E48" s="369"/>
      <c r="F48" s="79"/>
      <c r="G48" s="79"/>
      <c r="H48" s="79"/>
      <c r="I48" s="79"/>
      <c r="J48" s="442"/>
      <c r="K48" s="169">
        <f t="shared" si="9"/>
        <v>58683</v>
      </c>
      <c r="L48" s="443">
        <f>SUM(C48+E48+G48+I48)</f>
        <v>0</v>
      </c>
    </row>
    <row r="49" spans="1:12" s="374" customFormat="1" ht="21.75" customHeight="1" thickBot="1">
      <c r="A49" s="372" t="s">
        <v>143</v>
      </c>
      <c r="B49" s="169">
        <f>B7+B14+B21+B25+B37+B43+B44+B47</f>
        <v>1011105</v>
      </c>
      <c r="C49" s="169">
        <f>C7+C14+C21+C25+C37+C43+C44+C47</f>
        <v>986210</v>
      </c>
      <c r="D49" s="169">
        <f>D7+D14+D21+D25+D37+D43+D44+D47+D34</f>
        <v>3741</v>
      </c>
      <c r="E49" s="443">
        <f aca="true" t="shared" si="11" ref="E49:J49">E7+E14+E21+E25+E37+E43+E44+E47</f>
        <v>3611</v>
      </c>
      <c r="F49" s="169">
        <f t="shared" si="11"/>
        <v>7986</v>
      </c>
      <c r="G49" s="169">
        <f t="shared" si="11"/>
        <v>5442</v>
      </c>
      <c r="H49" s="169">
        <f t="shared" si="11"/>
        <v>2258</v>
      </c>
      <c r="I49" s="169">
        <f t="shared" si="11"/>
        <v>2278</v>
      </c>
      <c r="J49" s="449">
        <f t="shared" si="11"/>
        <v>0</v>
      </c>
      <c r="K49" s="169">
        <f>K7+K14+K21+K25+K34+K37+K43+K44+K47</f>
        <v>1028729</v>
      </c>
      <c r="L49" s="513">
        <f>SUM(C49+E49+G49+I49)</f>
        <v>997541</v>
      </c>
    </row>
    <row r="50" ht="14.25">
      <c r="K50" s="2"/>
    </row>
    <row r="51" ht="14.25">
      <c r="L51" s="379"/>
    </row>
  </sheetData>
  <mergeCells count="13">
    <mergeCell ref="A2:L2"/>
    <mergeCell ref="A5:A6"/>
    <mergeCell ref="C5:C6"/>
    <mergeCell ref="E5:E6"/>
    <mergeCell ref="G5:G6"/>
    <mergeCell ref="I5:I6"/>
    <mergeCell ref="B5:B6"/>
    <mergeCell ref="K5:K6"/>
    <mergeCell ref="J5:J6"/>
    <mergeCell ref="L5:L6"/>
    <mergeCell ref="D5:D6"/>
    <mergeCell ref="F5:F6"/>
    <mergeCell ref="H5:H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&amp;R2.sz. melléklet
..../2009.(.....) Egyek Önk.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1">
      <selection activeCell="D37" sqref="D37"/>
    </sheetView>
  </sheetViews>
  <sheetFormatPr defaultColWidth="9.00390625" defaultRowHeight="12.75"/>
  <cols>
    <col min="2" max="2" width="8.75390625" style="0" customWidth="1"/>
    <col min="3" max="3" width="35.375" style="0" customWidth="1"/>
    <col min="4" max="4" width="17.75390625" style="0" customWidth="1"/>
    <col min="5" max="5" width="16.375" style="0" customWidth="1"/>
  </cols>
  <sheetData>
    <row r="2" spans="3:5" ht="12.75">
      <c r="C2" s="616" t="s">
        <v>17</v>
      </c>
      <c r="D2" s="616"/>
      <c r="E2" s="616"/>
    </row>
    <row r="3" spans="3:5" ht="14.25">
      <c r="C3" s="618" t="s">
        <v>18</v>
      </c>
      <c r="D3" s="618"/>
      <c r="E3" s="195"/>
    </row>
    <row r="4" spans="2:5" ht="15.75" thickBot="1">
      <c r="B4" s="192"/>
      <c r="C4" s="617"/>
      <c r="D4" s="617"/>
      <c r="E4" s="193" t="s">
        <v>563</v>
      </c>
    </row>
    <row r="5" spans="2:5" ht="39" thickBot="1">
      <c r="B5" s="301" t="s">
        <v>351</v>
      </c>
      <c r="C5" s="302" t="s">
        <v>279</v>
      </c>
      <c r="D5" s="302" t="s">
        <v>0</v>
      </c>
      <c r="E5" s="303" t="s">
        <v>1</v>
      </c>
    </row>
    <row r="6" spans="2:5" ht="13.5" thickBot="1">
      <c r="B6" s="304">
        <v>1</v>
      </c>
      <c r="C6" s="305">
        <v>2</v>
      </c>
      <c r="D6" s="305">
        <v>3</v>
      </c>
      <c r="E6" s="306">
        <v>4</v>
      </c>
    </row>
    <row r="7" spans="2:5" ht="12.75">
      <c r="B7" s="307" t="s">
        <v>22</v>
      </c>
      <c r="C7" s="308" t="s">
        <v>2</v>
      </c>
      <c r="D7" s="309"/>
      <c r="E7" s="310"/>
    </row>
    <row r="8" spans="2:5" ht="12.75">
      <c r="B8" s="311" t="s">
        <v>26</v>
      </c>
      <c r="C8" s="312" t="s">
        <v>3</v>
      </c>
      <c r="D8" s="313"/>
      <c r="E8" s="314"/>
    </row>
    <row r="9" spans="2:5" ht="25.5">
      <c r="B9" s="311" t="s">
        <v>30</v>
      </c>
      <c r="C9" s="312" t="s">
        <v>4</v>
      </c>
      <c r="D9" s="313"/>
      <c r="E9" s="314"/>
    </row>
    <row r="10" spans="2:5" ht="25.5">
      <c r="B10" s="311" t="s">
        <v>24</v>
      </c>
      <c r="C10" s="312" t="s">
        <v>5</v>
      </c>
      <c r="D10" s="313"/>
      <c r="E10" s="314"/>
    </row>
    <row r="11" spans="2:5" ht="25.5">
      <c r="B11" s="311" t="s">
        <v>27</v>
      </c>
      <c r="C11" s="312" t="s">
        <v>6</v>
      </c>
      <c r="D11" s="313"/>
      <c r="E11" s="314"/>
    </row>
    <row r="12" spans="2:5" ht="25.5">
      <c r="B12" s="311" t="s">
        <v>25</v>
      </c>
      <c r="C12" s="312" t="s">
        <v>6</v>
      </c>
      <c r="D12" s="313"/>
      <c r="E12" s="314"/>
    </row>
    <row r="13" spans="2:5" ht="25.5">
      <c r="B13" s="311" t="s">
        <v>33</v>
      </c>
      <c r="C13" s="312" t="s">
        <v>6</v>
      </c>
      <c r="D13" s="313"/>
      <c r="E13" s="314"/>
    </row>
    <row r="14" spans="2:5" ht="25.5">
      <c r="B14" s="311" t="s">
        <v>23</v>
      </c>
      <c r="C14" s="312" t="s">
        <v>7</v>
      </c>
      <c r="D14" s="313">
        <v>631780</v>
      </c>
      <c r="E14" s="314">
        <v>631780</v>
      </c>
    </row>
    <row r="15" spans="2:5" ht="76.5">
      <c r="B15" s="311" t="s">
        <v>29</v>
      </c>
      <c r="C15" s="312" t="s">
        <v>562</v>
      </c>
      <c r="D15" s="313">
        <v>391580</v>
      </c>
      <c r="E15" s="314">
        <v>276580</v>
      </c>
    </row>
    <row r="16" spans="2:5" ht="25.5">
      <c r="B16" s="311" t="s">
        <v>76</v>
      </c>
      <c r="C16" s="312" t="s">
        <v>8</v>
      </c>
      <c r="D16" s="313"/>
      <c r="E16" s="314"/>
    </row>
    <row r="17" spans="2:5" ht="12.75">
      <c r="B17" s="311" t="s">
        <v>48</v>
      </c>
      <c r="C17" s="312" t="s">
        <v>9</v>
      </c>
      <c r="D17" s="313"/>
      <c r="E17" s="314"/>
    </row>
    <row r="18" spans="2:5" ht="12.75">
      <c r="B18" s="311" t="s">
        <v>407</v>
      </c>
      <c r="C18" s="312" t="s">
        <v>10</v>
      </c>
      <c r="D18" s="313"/>
      <c r="E18" s="314"/>
    </row>
    <row r="19" spans="2:5" ht="12.75">
      <c r="B19" s="436" t="s">
        <v>410</v>
      </c>
      <c r="C19" s="437" t="s">
        <v>11</v>
      </c>
      <c r="D19" s="438">
        <f>SUM(D20:D22)</f>
        <v>306833</v>
      </c>
      <c r="E19" s="438">
        <f>SUM(E20:E22)</f>
        <v>306833</v>
      </c>
    </row>
    <row r="20" spans="2:5" ht="51">
      <c r="B20" s="316" t="s">
        <v>12</v>
      </c>
      <c r="C20" s="317" t="s">
        <v>564</v>
      </c>
      <c r="D20" s="315">
        <v>5833</v>
      </c>
      <c r="E20" s="435">
        <v>5833</v>
      </c>
    </row>
    <row r="21" spans="2:5" ht="38.25">
      <c r="B21" s="316" t="s">
        <v>12</v>
      </c>
      <c r="C21" s="317" t="s">
        <v>13</v>
      </c>
      <c r="D21" s="318">
        <v>234500</v>
      </c>
      <c r="E21" s="319">
        <v>234500</v>
      </c>
    </row>
    <row r="22" spans="2:5" ht="51">
      <c r="B22" s="316" t="s">
        <v>14</v>
      </c>
      <c r="C22" s="317" t="s">
        <v>426</v>
      </c>
      <c r="D22" s="318">
        <v>66500</v>
      </c>
      <c r="E22" s="319">
        <v>66500</v>
      </c>
    </row>
    <row r="23" spans="2:5" ht="12.75">
      <c r="B23" s="311" t="s">
        <v>408</v>
      </c>
      <c r="C23" s="312"/>
      <c r="D23" s="313"/>
      <c r="E23" s="314"/>
    </row>
    <row r="24" spans="2:5" ht="12.75">
      <c r="B24" s="311" t="s">
        <v>409</v>
      </c>
      <c r="C24" s="312"/>
      <c r="D24" s="313"/>
      <c r="E24" s="314"/>
    </row>
    <row r="25" spans="2:5" ht="12.75">
      <c r="B25" s="311" t="s">
        <v>412</v>
      </c>
      <c r="C25" s="312"/>
      <c r="D25" s="313"/>
      <c r="E25" s="314"/>
    </row>
    <row r="26" spans="2:5" ht="12.75">
      <c r="B26" s="311" t="s">
        <v>414</v>
      </c>
      <c r="C26" s="312"/>
      <c r="D26" s="313"/>
      <c r="E26" s="314"/>
    </row>
    <row r="27" spans="2:5" ht="12.75">
      <c r="B27" s="311" t="s">
        <v>415</v>
      </c>
      <c r="C27" s="312"/>
      <c r="D27" s="313"/>
      <c r="E27" s="314"/>
    </row>
    <row r="28" spans="2:5" ht="12.75">
      <c r="B28" s="311" t="s">
        <v>45</v>
      </c>
      <c r="C28" s="312"/>
      <c r="D28" s="313"/>
      <c r="E28" s="314"/>
    </row>
    <row r="29" spans="2:5" ht="12.75">
      <c r="B29" s="311" t="s">
        <v>417</v>
      </c>
      <c r="C29" s="312"/>
      <c r="D29" s="313"/>
      <c r="E29" s="314"/>
    </row>
    <row r="30" spans="2:5" ht="12.75">
      <c r="B30" s="311" t="s">
        <v>418</v>
      </c>
      <c r="C30" s="312"/>
      <c r="D30" s="313"/>
      <c r="E30" s="314"/>
    </row>
    <row r="31" spans="2:5" ht="13.5" thickBot="1">
      <c r="B31" s="320" t="s">
        <v>420</v>
      </c>
      <c r="C31" s="321" t="s">
        <v>34</v>
      </c>
      <c r="D31" s="322">
        <f>D14+D19+D23+D24+D15</f>
        <v>1330193</v>
      </c>
      <c r="E31" s="322">
        <f>E14+E19+E23+E24+E15</f>
        <v>1215193</v>
      </c>
    </row>
    <row r="32" spans="2:5" ht="12.75">
      <c r="B32" s="194" t="s">
        <v>15</v>
      </c>
      <c r="C32" s="615" t="s">
        <v>16</v>
      </c>
      <c r="D32" s="615"/>
      <c r="E32" s="615"/>
    </row>
  </sheetData>
  <mergeCells count="4">
    <mergeCell ref="C32:E32"/>
    <mergeCell ref="C2:E2"/>
    <mergeCell ref="C4:D4"/>
    <mergeCell ref="C3:D3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 xml:space="preserve">&amp;R10. sz. melléklet
.../2009.(...) Egyek Önk.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00390625" defaultRowHeight="12.75"/>
  <cols>
    <col min="1" max="1" width="29.875" style="4" customWidth="1"/>
    <col min="2" max="4" width="9.125" style="4" customWidth="1"/>
    <col min="5" max="5" width="29.75390625" style="4" customWidth="1"/>
    <col min="6" max="8" width="9.125" style="4" customWidth="1"/>
  </cols>
  <sheetData>
    <row r="1" ht="12.75">
      <c r="G1" s="7"/>
    </row>
    <row r="2" spans="1:5" ht="12.75">
      <c r="A2" s="12" t="s">
        <v>84</v>
      </c>
      <c r="B2" s="12"/>
      <c r="C2" s="12"/>
      <c r="D2" s="12"/>
      <c r="E2" s="12"/>
    </row>
    <row r="3" spans="1:5" ht="12.75">
      <c r="A3" s="12"/>
      <c r="B3" s="13" t="s">
        <v>582</v>
      </c>
      <c r="C3" s="13"/>
      <c r="D3" s="12"/>
      <c r="E3" s="12"/>
    </row>
    <row r="4" spans="1:4" ht="12.75">
      <c r="A4" s="12"/>
      <c r="B4" s="12"/>
      <c r="D4" s="12"/>
    </row>
    <row r="5" ht="13.5" thickBot="1">
      <c r="G5" s="4" t="s">
        <v>32</v>
      </c>
    </row>
    <row r="6" spans="1:8" ht="12.75">
      <c r="A6" s="26"/>
      <c r="B6" s="15" t="s">
        <v>53</v>
      </c>
      <c r="C6" s="32" t="s">
        <v>83</v>
      </c>
      <c r="D6" s="15" t="s">
        <v>446</v>
      </c>
      <c r="E6" s="26"/>
      <c r="F6" s="15" t="s">
        <v>53</v>
      </c>
      <c r="G6" s="32" t="s">
        <v>83</v>
      </c>
      <c r="H6" s="32" t="s">
        <v>446</v>
      </c>
    </row>
    <row r="7" spans="1:8" ht="12.75">
      <c r="A7" s="27" t="s">
        <v>54</v>
      </c>
      <c r="B7" s="13" t="s">
        <v>78</v>
      </c>
      <c r="C7" s="27" t="s">
        <v>52</v>
      </c>
      <c r="D7" s="13" t="s">
        <v>55</v>
      </c>
      <c r="E7" s="27" t="s">
        <v>56</v>
      </c>
      <c r="F7" s="13" t="s">
        <v>78</v>
      </c>
      <c r="G7" s="27" t="s">
        <v>52</v>
      </c>
      <c r="H7" s="27" t="s">
        <v>55</v>
      </c>
    </row>
    <row r="8" spans="1:8" ht="13.5" thickBot="1">
      <c r="A8" s="28"/>
      <c r="B8" s="33" t="s">
        <v>51</v>
      </c>
      <c r="C8" s="34" t="s">
        <v>51</v>
      </c>
      <c r="D8" s="33" t="s">
        <v>39</v>
      </c>
      <c r="E8" s="34"/>
      <c r="F8" s="33" t="s">
        <v>51</v>
      </c>
      <c r="G8" s="34" t="s">
        <v>51</v>
      </c>
      <c r="H8" s="34" t="s">
        <v>39</v>
      </c>
    </row>
    <row r="9" spans="1:8" ht="12.75">
      <c r="A9" s="16"/>
      <c r="B9" s="35"/>
      <c r="C9" s="36"/>
      <c r="D9" s="37"/>
      <c r="E9" s="27"/>
      <c r="F9" s="36"/>
      <c r="G9" s="36"/>
      <c r="H9" s="26"/>
    </row>
    <row r="10" spans="1:8" ht="12.75">
      <c r="A10" s="184" t="s">
        <v>57</v>
      </c>
      <c r="B10" s="9"/>
      <c r="C10" s="24"/>
      <c r="D10" s="17"/>
      <c r="E10" s="185" t="s">
        <v>21</v>
      </c>
      <c r="F10" s="24"/>
      <c r="G10" s="24"/>
      <c r="H10" s="24"/>
    </row>
    <row r="11" spans="1:8" ht="12.75">
      <c r="A11" s="9" t="s">
        <v>50</v>
      </c>
      <c r="B11" s="25">
        <v>289457</v>
      </c>
      <c r="C11" s="18">
        <v>301592</v>
      </c>
      <c r="D11" s="19">
        <v>328755</v>
      </c>
      <c r="E11" s="18" t="s">
        <v>58</v>
      </c>
      <c r="F11" s="18">
        <v>34093</v>
      </c>
      <c r="G11" s="18">
        <v>30433</v>
      </c>
      <c r="H11" s="18">
        <v>22571</v>
      </c>
    </row>
    <row r="12" spans="1:8" ht="12.75">
      <c r="A12" s="9" t="s">
        <v>150</v>
      </c>
      <c r="B12" s="25">
        <v>90554</v>
      </c>
      <c r="C12" s="18">
        <v>99054</v>
      </c>
      <c r="D12" s="19">
        <v>117565</v>
      </c>
      <c r="E12" s="18" t="s">
        <v>59</v>
      </c>
      <c r="F12" s="18">
        <v>459318</v>
      </c>
      <c r="G12" s="18">
        <v>237041</v>
      </c>
      <c r="H12" s="18">
        <v>248184</v>
      </c>
    </row>
    <row r="13" spans="1:8" ht="12.75">
      <c r="A13" s="9" t="s">
        <v>60</v>
      </c>
      <c r="B13" s="25">
        <v>138081</v>
      </c>
      <c r="C13" s="18">
        <v>127514</v>
      </c>
      <c r="D13" s="19">
        <v>141033</v>
      </c>
      <c r="E13" s="18" t="s">
        <v>61</v>
      </c>
      <c r="F13" s="18">
        <v>286102</v>
      </c>
      <c r="G13" s="18">
        <v>532771</v>
      </c>
      <c r="H13" s="18">
        <v>522115</v>
      </c>
    </row>
    <row r="14" spans="1:8" ht="12.75">
      <c r="A14" s="9" t="s">
        <v>62</v>
      </c>
      <c r="B14" s="25">
        <v>233530</v>
      </c>
      <c r="C14" s="18">
        <v>250</v>
      </c>
      <c r="D14" s="19">
        <v>250</v>
      </c>
      <c r="E14" s="4" t="s">
        <v>272</v>
      </c>
      <c r="F14" s="18">
        <v>26309</v>
      </c>
      <c r="G14" s="18">
        <v>50580</v>
      </c>
      <c r="H14" s="18">
        <v>2337</v>
      </c>
    </row>
    <row r="15" spans="1:8" ht="12.75">
      <c r="A15" s="9" t="s">
        <v>273</v>
      </c>
      <c r="B15" s="25"/>
      <c r="C15" s="18">
        <v>18995</v>
      </c>
      <c r="D15" s="19">
        <v>13911</v>
      </c>
      <c r="E15" s="18" t="s">
        <v>36</v>
      </c>
      <c r="F15" s="18">
        <v>4536</v>
      </c>
      <c r="G15" s="18">
        <v>436</v>
      </c>
      <c r="H15" s="18"/>
    </row>
    <row r="16" spans="1:8" ht="12.75">
      <c r="A16" s="9" t="s">
        <v>567</v>
      </c>
      <c r="B16" s="25"/>
      <c r="C16" s="18">
        <v>55405</v>
      </c>
      <c r="D16" s="19">
        <v>58407</v>
      </c>
      <c r="E16" s="18" t="s">
        <v>41</v>
      </c>
      <c r="F16" s="18"/>
      <c r="G16" s="18">
        <v>13914</v>
      </c>
      <c r="H16" s="18"/>
    </row>
    <row r="17" spans="1:8" ht="12.75">
      <c r="A17" s="9" t="s">
        <v>63</v>
      </c>
      <c r="B17" s="25">
        <v>91160</v>
      </c>
      <c r="C17" s="18">
        <v>251305</v>
      </c>
      <c r="D17" s="19">
        <v>160861</v>
      </c>
      <c r="E17" s="18" t="s">
        <v>79</v>
      </c>
      <c r="F17" s="18">
        <v>42734</v>
      </c>
      <c r="G17" s="18"/>
      <c r="H17" s="18">
        <v>66303</v>
      </c>
    </row>
    <row r="18" spans="1:8" ht="12.75">
      <c r="A18" s="9" t="s">
        <v>19</v>
      </c>
      <c r="B18" s="25"/>
      <c r="C18" s="18"/>
      <c r="D18" s="19">
        <v>500</v>
      </c>
      <c r="E18" s="18" t="s">
        <v>575</v>
      </c>
      <c r="F18" s="18"/>
      <c r="G18" s="18">
        <v>1256</v>
      </c>
      <c r="H18" s="18"/>
    </row>
    <row r="19" spans="1:8" ht="12.75">
      <c r="A19" s="9" t="s">
        <v>605</v>
      </c>
      <c r="B19" s="25">
        <v>17279</v>
      </c>
      <c r="C19" s="18">
        <v>42734</v>
      </c>
      <c r="D19" s="19">
        <v>40228</v>
      </c>
      <c r="E19" s="18"/>
      <c r="F19" s="18"/>
      <c r="G19" s="18"/>
      <c r="H19" s="18"/>
    </row>
    <row r="20" spans="1:8" ht="12.75">
      <c r="A20" s="29" t="s">
        <v>64</v>
      </c>
      <c r="B20" s="38">
        <f>SUM(B11:B19)</f>
        <v>860061</v>
      </c>
      <c r="C20" s="30">
        <f>SUM(C11:C19)</f>
        <v>896849</v>
      </c>
      <c r="D20" s="39">
        <f>SUM(D11:D19)</f>
        <v>861510</v>
      </c>
      <c r="E20" s="30" t="s">
        <v>65</v>
      </c>
      <c r="F20" s="30">
        <f>SUM(F11:F19)</f>
        <v>853092</v>
      </c>
      <c r="G20" s="30">
        <f>SUM(G11:G19)</f>
        <v>866431</v>
      </c>
      <c r="H20" s="30">
        <f>SUM(H11:H19)</f>
        <v>861510</v>
      </c>
    </row>
    <row r="21" spans="1:8" ht="12.75">
      <c r="A21" s="9"/>
      <c r="B21" s="25"/>
      <c r="C21" s="18"/>
      <c r="D21" s="19"/>
      <c r="E21" s="18"/>
      <c r="F21" s="18"/>
      <c r="G21" s="18"/>
      <c r="H21" s="18"/>
    </row>
    <row r="22" spans="1:8" ht="12.75">
      <c r="A22" s="184" t="s">
        <v>66</v>
      </c>
      <c r="B22" s="25"/>
      <c r="C22" s="18"/>
      <c r="D22" s="19"/>
      <c r="E22" s="186" t="s">
        <v>67</v>
      </c>
      <c r="F22" s="18"/>
      <c r="G22" s="18"/>
      <c r="H22" s="18"/>
    </row>
    <row r="23" spans="1:8" ht="12.75">
      <c r="A23" s="184"/>
      <c r="B23" s="25"/>
      <c r="C23" s="18"/>
      <c r="D23" s="19"/>
      <c r="E23" s="393" t="s">
        <v>448</v>
      </c>
      <c r="F23" s="18">
        <v>676</v>
      </c>
      <c r="G23" s="18">
        <v>80</v>
      </c>
      <c r="H23" s="18"/>
    </row>
    <row r="24" spans="1:8" ht="12.75">
      <c r="A24" s="9" t="s">
        <v>80</v>
      </c>
      <c r="B24" s="25">
        <v>95206</v>
      </c>
      <c r="C24" s="18">
        <v>135525</v>
      </c>
      <c r="D24" s="19">
        <v>71380</v>
      </c>
      <c r="E24" s="18" t="s">
        <v>68</v>
      </c>
      <c r="F24" s="18">
        <v>44658</v>
      </c>
      <c r="G24" s="18">
        <v>53602</v>
      </c>
      <c r="H24" s="18">
        <v>26573</v>
      </c>
    </row>
    <row r="25" spans="1:8" ht="12.75">
      <c r="A25" s="9" t="s">
        <v>274</v>
      </c>
      <c r="B25" s="25">
        <v>4226</v>
      </c>
      <c r="C25" s="18">
        <v>10975</v>
      </c>
      <c r="D25" s="19">
        <v>2200</v>
      </c>
      <c r="E25" s="18" t="s">
        <v>70</v>
      </c>
      <c r="F25" s="18">
        <v>6771</v>
      </c>
      <c r="G25" s="18">
        <v>175</v>
      </c>
      <c r="H25" s="18"/>
    </row>
    <row r="26" spans="1:8" ht="12.75">
      <c r="A26" s="9" t="s">
        <v>232</v>
      </c>
      <c r="B26" s="25">
        <v>25302</v>
      </c>
      <c r="C26" s="18">
        <v>505</v>
      </c>
      <c r="D26" s="19"/>
      <c r="E26" s="18" t="s">
        <v>71</v>
      </c>
      <c r="F26" s="18"/>
      <c r="G26" s="18">
        <v>43</v>
      </c>
      <c r="H26" s="18">
        <v>50</v>
      </c>
    </row>
    <row r="27" spans="1:8" ht="12.75">
      <c r="A27" s="9" t="s">
        <v>69</v>
      </c>
      <c r="B27" s="25"/>
      <c r="C27" s="18">
        <v>42</v>
      </c>
      <c r="D27" s="19"/>
      <c r="E27" s="18" t="s">
        <v>40</v>
      </c>
      <c r="F27" s="18"/>
      <c r="G27" s="18">
        <v>26365</v>
      </c>
      <c r="H27" s="18">
        <v>73708</v>
      </c>
    </row>
    <row r="28" spans="1:8" ht="12.75">
      <c r="A28" s="9" t="s">
        <v>275</v>
      </c>
      <c r="B28" s="25"/>
      <c r="C28" s="18">
        <v>19108</v>
      </c>
      <c r="D28" s="19">
        <v>19705</v>
      </c>
      <c r="E28" s="21" t="s">
        <v>228</v>
      </c>
      <c r="F28" s="18">
        <v>61360</v>
      </c>
      <c r="G28" s="18">
        <v>1686</v>
      </c>
      <c r="H28" s="18">
        <v>10458</v>
      </c>
    </row>
    <row r="29" spans="1:8" ht="12.75">
      <c r="A29" s="9" t="s">
        <v>276</v>
      </c>
      <c r="B29" s="25"/>
      <c r="C29" s="18">
        <v>6717</v>
      </c>
      <c r="D29" s="19">
        <v>5023</v>
      </c>
      <c r="E29" s="18" t="s">
        <v>81</v>
      </c>
      <c r="F29" s="18">
        <v>784</v>
      </c>
      <c r="G29" s="18">
        <v>9542</v>
      </c>
      <c r="H29" s="18">
        <v>2623</v>
      </c>
    </row>
    <row r="30" spans="1:8" ht="12.75">
      <c r="A30" s="9" t="s">
        <v>157</v>
      </c>
      <c r="B30" s="25"/>
      <c r="C30" s="18"/>
      <c r="D30" s="19">
        <v>37723</v>
      </c>
      <c r="E30" s="18" t="s">
        <v>82</v>
      </c>
      <c r="F30" s="18">
        <v>25076</v>
      </c>
      <c r="G30" s="18">
        <v>48408</v>
      </c>
      <c r="H30" s="18"/>
    </row>
    <row r="31" spans="1:8" ht="12.75">
      <c r="A31" s="9"/>
      <c r="B31" s="25"/>
      <c r="C31" s="18"/>
      <c r="D31" s="19"/>
      <c r="E31" s="18" t="s">
        <v>447</v>
      </c>
      <c r="F31" s="18"/>
      <c r="G31" s="18"/>
      <c r="H31" s="18"/>
    </row>
    <row r="32" spans="1:8" ht="12.75">
      <c r="A32" s="9"/>
      <c r="B32" s="25"/>
      <c r="C32" s="18"/>
      <c r="D32" s="19"/>
      <c r="E32" s="18" t="s">
        <v>438</v>
      </c>
      <c r="F32" s="18">
        <v>49784</v>
      </c>
      <c r="G32" s="18">
        <v>22397</v>
      </c>
      <c r="H32" s="18">
        <v>22619</v>
      </c>
    </row>
    <row r="33" spans="1:8" ht="12.75">
      <c r="A33" s="9"/>
      <c r="B33" s="25"/>
      <c r="C33" s="18"/>
      <c r="D33" s="19"/>
      <c r="E33" s="18"/>
      <c r="F33" s="18"/>
      <c r="G33" s="18"/>
      <c r="H33" s="18"/>
    </row>
    <row r="34" spans="1:8" ht="12.75">
      <c r="A34" s="9"/>
      <c r="B34" s="25"/>
      <c r="C34" s="18"/>
      <c r="D34" s="19"/>
      <c r="E34" s="18"/>
      <c r="F34" s="18"/>
      <c r="G34" s="18"/>
      <c r="H34" s="18"/>
    </row>
    <row r="35" spans="1:8" ht="12.75">
      <c r="A35" s="29" t="s">
        <v>72</v>
      </c>
      <c r="B35" s="38">
        <f>SUM(B24:B34)</f>
        <v>124734</v>
      </c>
      <c r="C35" s="30">
        <f>SUM(C24:C34)</f>
        <v>172872</v>
      </c>
      <c r="D35" s="39">
        <f>SUM(D24:D34)</f>
        <v>136031</v>
      </c>
      <c r="E35" s="30" t="s">
        <v>73</v>
      </c>
      <c r="F35" s="30">
        <f>SUM(F23:F34)</f>
        <v>189109</v>
      </c>
      <c r="G35" s="30">
        <f>SUM(G23:G34)</f>
        <v>162298</v>
      </c>
      <c r="H35" s="30">
        <f>SUM(H24:H34)</f>
        <v>136031</v>
      </c>
    </row>
    <row r="36" spans="1:8" ht="12.75">
      <c r="A36" s="9"/>
      <c r="B36" s="25"/>
      <c r="C36" s="18"/>
      <c r="D36" s="19"/>
      <c r="E36" s="18"/>
      <c r="F36" s="31"/>
      <c r="G36" s="31"/>
      <c r="H36" s="31"/>
    </row>
    <row r="37" spans="1:8" ht="13.5" thickBot="1">
      <c r="A37" s="20" t="s">
        <v>74</v>
      </c>
      <c r="B37" s="40">
        <f>SUM(B20+B35)</f>
        <v>984795</v>
      </c>
      <c r="C37" s="41">
        <f>C20+C35</f>
        <v>1069721</v>
      </c>
      <c r="D37" s="22">
        <f>SUM(D20+D35)</f>
        <v>997541</v>
      </c>
      <c r="E37" s="41" t="s">
        <v>74</v>
      </c>
      <c r="F37" s="41">
        <f>SUM(F20+F35)</f>
        <v>1042201</v>
      </c>
      <c r="G37" s="41">
        <f>SUM(G20+G35)</f>
        <v>1028729</v>
      </c>
      <c r="H37" s="41">
        <f>SUM(H20+H35)</f>
        <v>997541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8" r:id="rId1"/>
  <headerFooter alignWithMargins="0">
    <oddHeader>&amp;R11. sz. melléklet
.../2009.(...) Egyek Önk.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E40"/>
  <sheetViews>
    <sheetView workbookViewId="0" topLeftCell="A1">
      <selection activeCell="E29" sqref="E29"/>
    </sheetView>
  </sheetViews>
  <sheetFormatPr defaultColWidth="9.00390625" defaultRowHeight="12.75"/>
  <cols>
    <col min="2" max="2" width="41.75390625" style="0" customWidth="1"/>
    <col min="3" max="5" width="33.75390625" style="0" customWidth="1"/>
  </cols>
  <sheetData>
    <row r="1" spans="2:5" ht="18">
      <c r="B1" s="612" t="s">
        <v>214</v>
      </c>
      <c r="C1" s="612"/>
      <c r="D1" s="612"/>
      <c r="E1" s="612"/>
    </row>
    <row r="2" spans="2:5" ht="18">
      <c r="B2" s="612" t="s">
        <v>555</v>
      </c>
      <c r="C2" s="612"/>
      <c r="D2" s="612"/>
      <c r="E2" s="612"/>
    </row>
    <row r="3" spans="2:5" ht="13.5" thickBot="1">
      <c r="B3" s="126"/>
      <c r="C3" s="126"/>
      <c r="D3" s="126"/>
      <c r="E3" s="126"/>
    </row>
    <row r="4" spans="2:5" ht="16.5" thickBot="1">
      <c r="B4" s="158" t="s">
        <v>20</v>
      </c>
      <c r="C4" s="158" t="s">
        <v>215</v>
      </c>
      <c r="D4" s="158" t="s">
        <v>216</v>
      </c>
      <c r="E4" s="158" t="s">
        <v>556</v>
      </c>
    </row>
    <row r="5" spans="2:5" ht="16.5" thickBot="1">
      <c r="B5" s="619" t="s">
        <v>217</v>
      </c>
      <c r="C5" s="619"/>
      <c r="D5" s="619"/>
      <c r="E5" s="619"/>
    </row>
    <row r="6" spans="2:5" ht="12.75">
      <c r="B6" s="159" t="s">
        <v>218</v>
      </c>
      <c r="C6" s="160">
        <v>22571</v>
      </c>
      <c r="D6" s="160">
        <v>23607</v>
      </c>
      <c r="E6" s="161">
        <v>25024</v>
      </c>
    </row>
    <row r="7" spans="2:5" ht="12.75">
      <c r="B7" s="162" t="s">
        <v>219</v>
      </c>
      <c r="C7" s="163">
        <v>248184</v>
      </c>
      <c r="D7" s="163">
        <v>284344</v>
      </c>
      <c r="E7" s="164">
        <v>305518</v>
      </c>
    </row>
    <row r="8" spans="2:5" ht="12.75">
      <c r="B8" s="162" t="s">
        <v>220</v>
      </c>
      <c r="C8" s="163">
        <v>522115</v>
      </c>
      <c r="D8" s="163">
        <v>566433</v>
      </c>
      <c r="E8" s="164">
        <v>593677</v>
      </c>
    </row>
    <row r="9" spans="2:5" ht="12.75">
      <c r="B9" s="162" t="s">
        <v>221</v>
      </c>
      <c r="C9" s="163">
        <v>2337</v>
      </c>
      <c r="D9" s="163">
        <v>2477</v>
      </c>
      <c r="E9" s="164">
        <v>2626</v>
      </c>
    </row>
    <row r="10" spans="2:5" ht="13.5" thickBot="1">
      <c r="B10" s="165" t="s">
        <v>623</v>
      </c>
      <c r="C10" s="166">
        <v>66303</v>
      </c>
      <c r="D10" s="166">
        <v>50831</v>
      </c>
      <c r="E10" s="167">
        <v>23582</v>
      </c>
    </row>
    <row r="11" spans="2:5" ht="15.75" thickBot="1">
      <c r="B11" s="168" t="s">
        <v>222</v>
      </c>
      <c r="C11" s="169">
        <f>SUM(C6:C10)</f>
        <v>861510</v>
      </c>
      <c r="D11" s="169">
        <f>SUM(D6:D10)</f>
        <v>927692</v>
      </c>
      <c r="E11" s="169">
        <f>SUM(E6:E10)</f>
        <v>950427</v>
      </c>
    </row>
    <row r="12" spans="2:5" ht="12.75">
      <c r="B12" s="159" t="s">
        <v>50</v>
      </c>
      <c r="C12" s="160">
        <v>328755</v>
      </c>
      <c r="D12" s="160">
        <v>338618</v>
      </c>
      <c r="E12" s="161">
        <v>348777</v>
      </c>
    </row>
    <row r="13" spans="2:5" ht="12.75">
      <c r="B13" s="162" t="s">
        <v>150</v>
      </c>
      <c r="C13" s="163">
        <v>117565</v>
      </c>
      <c r="D13" s="163">
        <v>121092</v>
      </c>
      <c r="E13" s="164">
        <v>124725</v>
      </c>
    </row>
    <row r="14" spans="2:5" ht="12.75">
      <c r="B14" s="162" t="s">
        <v>60</v>
      </c>
      <c r="C14" s="163">
        <v>141033</v>
      </c>
      <c r="D14" s="163">
        <v>149495</v>
      </c>
      <c r="E14" s="164">
        <v>153980</v>
      </c>
    </row>
    <row r="15" spans="2:5" ht="12.75">
      <c r="B15" s="162" t="s">
        <v>223</v>
      </c>
      <c r="C15" s="163">
        <v>58407</v>
      </c>
      <c r="D15" s="163">
        <v>60159</v>
      </c>
      <c r="E15" s="164">
        <v>61964</v>
      </c>
    </row>
    <row r="16" spans="2:5" ht="12.75">
      <c r="B16" s="162" t="s">
        <v>224</v>
      </c>
      <c r="C16" s="163">
        <v>13911</v>
      </c>
      <c r="D16" s="163">
        <v>14328</v>
      </c>
      <c r="E16" s="164">
        <v>14758</v>
      </c>
    </row>
    <row r="17" spans="2:5" ht="12.75">
      <c r="B17" s="162" t="s">
        <v>225</v>
      </c>
      <c r="C17" s="163">
        <v>250</v>
      </c>
      <c r="D17" s="163">
        <v>250</v>
      </c>
      <c r="E17" s="164">
        <v>250</v>
      </c>
    </row>
    <row r="18" spans="2:5" ht="12.75">
      <c r="B18" s="162" t="s">
        <v>557</v>
      </c>
      <c r="C18" s="163">
        <v>160861</v>
      </c>
      <c r="D18" s="163">
        <v>176947</v>
      </c>
      <c r="E18" s="164">
        <v>194642</v>
      </c>
    </row>
    <row r="19" spans="2:5" ht="12.75">
      <c r="B19" s="165" t="s">
        <v>35</v>
      </c>
      <c r="C19" s="166">
        <v>500</v>
      </c>
      <c r="D19" s="166">
        <v>500</v>
      </c>
      <c r="E19" s="167">
        <v>500</v>
      </c>
    </row>
    <row r="20" spans="2:5" ht="15.75" customHeight="1" thickBot="1">
      <c r="B20" s="172" t="s">
        <v>440</v>
      </c>
      <c r="C20" s="173">
        <v>40228</v>
      </c>
      <c r="D20" s="173">
        <v>66303</v>
      </c>
      <c r="E20" s="174">
        <v>50831</v>
      </c>
    </row>
    <row r="21" spans="2:5" ht="15.75" thickBot="1">
      <c r="B21" s="168" t="s">
        <v>153</v>
      </c>
      <c r="C21" s="169">
        <f>SUM(C12:C20)</f>
        <v>861510</v>
      </c>
      <c r="D21" s="169">
        <f>SUM(D12:D20)</f>
        <v>927692</v>
      </c>
      <c r="E21" s="169">
        <f>SUM(E12:E20)</f>
        <v>950427</v>
      </c>
    </row>
    <row r="22" spans="2:5" ht="16.5" thickBot="1">
      <c r="B22" s="619" t="s">
        <v>226</v>
      </c>
      <c r="C22" s="619"/>
      <c r="D22" s="619"/>
      <c r="E22" s="619"/>
    </row>
    <row r="23" spans="2:5" ht="12.75">
      <c r="B23" s="162" t="s">
        <v>558</v>
      </c>
      <c r="C23" s="163">
        <v>22619</v>
      </c>
      <c r="D23" s="163">
        <v>22619</v>
      </c>
      <c r="E23" s="164">
        <v>22619</v>
      </c>
    </row>
    <row r="24" spans="2:5" ht="12.75">
      <c r="B24" s="162" t="s">
        <v>227</v>
      </c>
      <c r="C24" s="163">
        <v>26573</v>
      </c>
      <c r="D24" s="163">
        <v>44850</v>
      </c>
      <c r="E24" s="164">
        <v>45418</v>
      </c>
    </row>
    <row r="25" spans="2:5" ht="12.75">
      <c r="B25" s="162" t="s">
        <v>228</v>
      </c>
      <c r="C25" s="163">
        <v>10458</v>
      </c>
      <c r="D25" s="163">
        <v>27936</v>
      </c>
      <c r="E25" s="164">
        <v>28168</v>
      </c>
    </row>
    <row r="26" spans="2:5" ht="12.75">
      <c r="B26" s="165" t="s">
        <v>238</v>
      </c>
      <c r="C26" s="166">
        <v>2623</v>
      </c>
      <c r="D26" s="166">
        <v>500</v>
      </c>
      <c r="E26" s="167">
        <v>700</v>
      </c>
    </row>
    <row r="27" spans="2:5" ht="12.75">
      <c r="B27" s="165" t="s">
        <v>41</v>
      </c>
      <c r="C27" s="166">
        <v>0</v>
      </c>
      <c r="D27" s="166"/>
      <c r="E27" s="167"/>
    </row>
    <row r="28" spans="2:5" ht="12.75">
      <c r="B28" s="162" t="s">
        <v>42</v>
      </c>
      <c r="C28" s="163">
        <v>73708</v>
      </c>
      <c r="D28" s="163">
        <v>10300</v>
      </c>
      <c r="E28" s="164">
        <v>10300</v>
      </c>
    </row>
    <row r="29" spans="2:5" ht="13.5" thickBot="1">
      <c r="B29" s="172" t="s">
        <v>237</v>
      </c>
      <c r="C29" s="173">
        <v>50</v>
      </c>
      <c r="D29" s="173">
        <v>70</v>
      </c>
      <c r="E29" s="174">
        <v>90</v>
      </c>
    </row>
    <row r="30" spans="2:5" ht="15.75" thickBot="1">
      <c r="B30" s="168" t="s">
        <v>229</v>
      </c>
      <c r="C30" s="169">
        <f>SUM(C23:C29)</f>
        <v>136031</v>
      </c>
      <c r="D30" s="169">
        <f>SUM(D23:D28)</f>
        <v>106205</v>
      </c>
      <c r="E30" s="169">
        <f>SUM(E23:E28)</f>
        <v>107205</v>
      </c>
    </row>
    <row r="31" spans="2:5" ht="12.75">
      <c r="B31" s="159" t="s">
        <v>239</v>
      </c>
      <c r="C31" s="160">
        <v>71380</v>
      </c>
      <c r="D31" s="160">
        <v>75000</v>
      </c>
      <c r="E31" s="161">
        <v>75000</v>
      </c>
    </row>
    <row r="32" spans="2:5" ht="12.75">
      <c r="B32" s="162" t="s">
        <v>230</v>
      </c>
      <c r="C32" s="163">
        <v>2200</v>
      </c>
      <c r="D32" s="163">
        <v>5000</v>
      </c>
      <c r="E32" s="164">
        <v>5000</v>
      </c>
    </row>
    <row r="33" spans="2:5" ht="12.75">
      <c r="B33" s="162" t="s">
        <v>231</v>
      </c>
      <c r="C33" s="163"/>
      <c r="D33" s="163"/>
      <c r="E33" s="164"/>
    </row>
    <row r="34" spans="2:5" ht="12.75">
      <c r="B34" s="162" t="s">
        <v>232</v>
      </c>
      <c r="C34" s="163"/>
      <c r="D34" s="163"/>
      <c r="E34" s="164"/>
    </row>
    <row r="35" spans="2:5" ht="12.75">
      <c r="B35" s="162" t="s">
        <v>233</v>
      </c>
      <c r="C35" s="163">
        <v>19705</v>
      </c>
      <c r="D35" s="163">
        <v>18205</v>
      </c>
      <c r="E35" s="164">
        <v>18205</v>
      </c>
    </row>
    <row r="36" spans="2:5" ht="12.75">
      <c r="B36" s="162" t="s">
        <v>234</v>
      </c>
      <c r="C36" s="163">
        <v>5023</v>
      </c>
      <c r="D36" s="163">
        <v>8000</v>
      </c>
      <c r="E36" s="164">
        <v>9000</v>
      </c>
    </row>
    <row r="37" spans="2:5" ht="13.5" thickBot="1">
      <c r="B37" s="165" t="s">
        <v>157</v>
      </c>
      <c r="C37" s="166">
        <v>37723</v>
      </c>
      <c r="D37" s="166"/>
      <c r="E37" s="167"/>
    </row>
    <row r="38" spans="2:5" ht="15.75" thickBot="1">
      <c r="B38" s="168" t="s">
        <v>235</v>
      </c>
      <c r="C38" s="169">
        <f>SUM(C31:C37)</f>
        <v>136031</v>
      </c>
      <c r="D38" s="169">
        <f>SUM(D31:D37)</f>
        <v>106205</v>
      </c>
      <c r="E38" s="169">
        <f>SUM(E31:E37)</f>
        <v>107205</v>
      </c>
    </row>
    <row r="39" spans="2:5" ht="16.5" thickBot="1">
      <c r="B39" s="170" t="s">
        <v>38</v>
      </c>
      <c r="C39" s="171">
        <f>SUM(C11+C30)</f>
        <v>997541</v>
      </c>
      <c r="D39" s="171">
        <f>SUM(D11+D30)</f>
        <v>1033897</v>
      </c>
      <c r="E39" s="171">
        <f>SUM(E11+E30)</f>
        <v>1057632</v>
      </c>
    </row>
    <row r="40" spans="2:5" ht="16.5" thickBot="1">
      <c r="B40" s="170" t="s">
        <v>236</v>
      </c>
      <c r="C40" s="171">
        <f>SUM(C21+C38)</f>
        <v>997541</v>
      </c>
      <c r="D40" s="171">
        <f>SUM(D21+D38)</f>
        <v>1033897</v>
      </c>
      <c r="E40" s="171">
        <f>SUM(E21+E38)</f>
        <v>1057632</v>
      </c>
    </row>
  </sheetData>
  <mergeCells count="4">
    <mergeCell ref="B1:E1"/>
    <mergeCell ref="B2:E2"/>
    <mergeCell ref="B5:E5"/>
    <mergeCell ref="B22:E22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&amp;R12. sz melléklet
.../2009.(...)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9.00390625" defaultRowHeight="12.75"/>
  <cols>
    <col min="8" max="8" width="10.75390625" style="0" bestFit="1" customWidth="1"/>
  </cols>
  <sheetData>
    <row r="1" spans="1:9" ht="20.25">
      <c r="A1" s="622" t="s">
        <v>584</v>
      </c>
      <c r="B1" s="622"/>
      <c r="C1" s="622"/>
      <c r="D1" s="622"/>
      <c r="E1" s="622"/>
      <c r="F1" s="622"/>
      <c r="G1" s="622"/>
      <c r="H1" s="622"/>
      <c r="I1" s="622"/>
    </row>
    <row r="2" spans="1:9" ht="15.75">
      <c r="A2" s="459"/>
      <c r="B2" s="459"/>
      <c r="C2" s="459"/>
      <c r="D2" s="459"/>
      <c r="E2" s="459"/>
      <c r="F2" s="459"/>
      <c r="G2" s="459"/>
      <c r="H2" s="459"/>
      <c r="I2" s="459"/>
    </row>
    <row r="3" ht="15.75">
      <c r="E3" s="459" t="s">
        <v>585</v>
      </c>
    </row>
    <row r="4" spans="1:9" ht="15.75">
      <c r="A4" s="623" t="s">
        <v>43</v>
      </c>
      <c r="B4" s="623"/>
      <c r="C4" s="623"/>
      <c r="D4" s="623"/>
      <c r="E4" s="623"/>
      <c r="F4" s="623"/>
      <c r="G4" s="623"/>
      <c r="H4" s="623"/>
      <c r="I4" s="623"/>
    </row>
    <row r="5" spans="1:9" ht="15.75">
      <c r="A5" s="623" t="s">
        <v>586</v>
      </c>
      <c r="B5" s="623"/>
      <c r="C5" s="623"/>
      <c r="D5" s="623"/>
      <c r="E5" s="623"/>
      <c r="F5" s="623"/>
      <c r="G5" s="623"/>
      <c r="H5" s="623"/>
      <c r="I5" s="623"/>
    </row>
    <row r="11" ht="12.75">
      <c r="H11" t="s">
        <v>114</v>
      </c>
    </row>
    <row r="12" spans="1:9" ht="18">
      <c r="A12" s="624" t="s">
        <v>587</v>
      </c>
      <c r="B12" s="624"/>
      <c r="C12" s="624"/>
      <c r="D12" s="624"/>
      <c r="E12" s="624"/>
      <c r="F12" s="624"/>
      <c r="G12" s="624"/>
      <c r="H12" s="624"/>
      <c r="I12" s="624"/>
    </row>
    <row r="15" spans="1:9" ht="12.75">
      <c r="A15" s="466"/>
      <c r="B15" s="466"/>
      <c r="C15" s="466"/>
      <c r="D15" s="472"/>
      <c r="E15" s="472"/>
      <c r="F15" s="472"/>
      <c r="G15" s="472"/>
      <c r="H15" s="472"/>
      <c r="I15" s="2"/>
    </row>
    <row r="16" spans="1:9" ht="12.75">
      <c r="A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460" t="s">
        <v>588</v>
      </c>
      <c r="B19" s="461"/>
      <c r="C19" s="462"/>
      <c r="D19" s="462"/>
      <c r="E19" s="462"/>
      <c r="F19" s="462"/>
      <c r="G19" s="462"/>
      <c r="H19" s="460">
        <v>37723</v>
      </c>
      <c r="I19" s="2"/>
    </row>
    <row r="20" spans="1:9" ht="12.75">
      <c r="A20" s="621" t="s">
        <v>602</v>
      </c>
      <c r="B20" s="621"/>
      <c r="C20" s="621"/>
      <c r="D20" s="621"/>
      <c r="E20" s="621"/>
      <c r="F20" s="621"/>
      <c r="G20" s="621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463" t="s">
        <v>589</v>
      </c>
      <c r="B22" s="463"/>
      <c r="C22" s="2"/>
      <c r="D22" s="2"/>
      <c r="E22" s="2"/>
      <c r="F22" s="2"/>
      <c r="G22" s="2"/>
      <c r="H22" s="460">
        <f>SUM(H15,H19)</f>
        <v>37723</v>
      </c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8">
      <c r="A24" s="620" t="s">
        <v>590</v>
      </c>
      <c r="B24" s="620"/>
      <c r="C24" s="620"/>
      <c r="D24" s="620"/>
      <c r="E24" s="620"/>
      <c r="F24" s="620"/>
      <c r="G24" s="620"/>
      <c r="H24" s="620"/>
      <c r="I24" s="620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460" t="s">
        <v>591</v>
      </c>
      <c r="B27" s="462"/>
      <c r="C27" s="462"/>
      <c r="D27" s="462"/>
      <c r="E27" s="462"/>
      <c r="F27" s="462"/>
      <c r="G27" s="462"/>
      <c r="H27" s="460">
        <v>500</v>
      </c>
      <c r="I27" s="2"/>
    </row>
    <row r="28" spans="1:9" ht="12.75">
      <c r="A28" s="621" t="s">
        <v>592</v>
      </c>
      <c r="B28" s="621"/>
      <c r="C28" s="621"/>
      <c r="D28" s="621"/>
      <c r="E28" s="621"/>
      <c r="F28" s="621"/>
      <c r="G28" s="621"/>
      <c r="H28" s="2"/>
      <c r="I28" s="2"/>
    </row>
    <row r="29" spans="1:9" ht="12.75">
      <c r="A29" s="460" t="s">
        <v>593</v>
      </c>
      <c r="B29" s="460"/>
      <c r="C29" s="464"/>
      <c r="D29" s="464"/>
      <c r="E29" s="464"/>
      <c r="F29" s="464"/>
      <c r="G29" s="464"/>
      <c r="H29" s="460">
        <v>0</v>
      </c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463" t="s">
        <v>594</v>
      </c>
      <c r="B31" s="2"/>
      <c r="C31" s="2"/>
      <c r="D31" s="2"/>
      <c r="E31" s="2"/>
      <c r="F31" s="2"/>
      <c r="G31" s="2"/>
      <c r="H31" s="460">
        <f>SUM(H27:H29)</f>
        <v>500</v>
      </c>
      <c r="I31" s="2"/>
    </row>
    <row r="32" spans="1:9" ht="15.75">
      <c r="A32" s="463"/>
      <c r="B32" s="2"/>
      <c r="C32" s="2"/>
      <c r="D32" s="2"/>
      <c r="E32" s="2"/>
      <c r="F32" s="2"/>
      <c r="G32" s="2"/>
      <c r="H32" s="460"/>
      <c r="I32" s="2"/>
    </row>
    <row r="33" spans="1:9" ht="15.75">
      <c r="A33" s="463"/>
      <c r="B33" s="2"/>
      <c r="C33" s="2"/>
      <c r="D33" s="2"/>
      <c r="E33" s="2"/>
      <c r="F33" s="2"/>
      <c r="G33" s="2"/>
      <c r="H33" s="2"/>
      <c r="I33" s="2"/>
    </row>
    <row r="34" spans="1:9" ht="20.25">
      <c r="A34" s="465" t="s">
        <v>595</v>
      </c>
      <c r="B34" s="465"/>
      <c r="C34" s="465"/>
      <c r="D34" s="465"/>
      <c r="E34" s="465"/>
      <c r="F34" s="465"/>
      <c r="G34" s="465"/>
      <c r="H34" s="465">
        <f>H22+H31</f>
        <v>38223</v>
      </c>
      <c r="I34" s="2"/>
    </row>
  </sheetData>
  <mergeCells count="7">
    <mergeCell ref="A24:I24"/>
    <mergeCell ref="A28:G28"/>
    <mergeCell ref="A1:I1"/>
    <mergeCell ref="A4:I4"/>
    <mergeCell ref="A5:I5"/>
    <mergeCell ref="A12:I12"/>
    <mergeCell ref="A20:G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&amp;R13. sz. melléklet
..../2009.(......) Egek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I1"/>
    </sheetView>
  </sheetViews>
  <sheetFormatPr defaultColWidth="9.00390625" defaultRowHeight="12.75"/>
  <cols>
    <col min="6" max="6" width="6.125" style="0" customWidth="1"/>
    <col min="8" max="8" width="6.875" style="0" customWidth="1"/>
  </cols>
  <sheetData>
    <row r="1" spans="1:10" ht="18">
      <c r="A1" s="625" t="s">
        <v>596</v>
      </c>
      <c r="B1" s="625"/>
      <c r="C1" s="625"/>
      <c r="D1" s="625"/>
      <c r="E1" s="625"/>
      <c r="F1" s="625"/>
      <c r="G1" s="625"/>
      <c r="H1" s="625"/>
      <c r="I1" s="625"/>
      <c r="J1" s="473"/>
    </row>
    <row r="2" spans="1:10" ht="15.75">
      <c r="A2" s="468"/>
      <c r="B2" s="468"/>
      <c r="C2" s="468"/>
      <c r="D2" s="468"/>
      <c r="E2" s="468"/>
      <c r="F2" s="468"/>
      <c r="G2" s="468"/>
      <c r="H2" s="468"/>
      <c r="I2" s="468"/>
      <c r="J2" s="473"/>
    </row>
    <row r="3" spans="1:10" ht="15">
      <c r="A3" s="473"/>
      <c r="B3" s="473"/>
      <c r="C3" s="473"/>
      <c r="D3" s="473"/>
      <c r="E3" s="473"/>
      <c r="F3" s="473"/>
      <c r="G3" s="473"/>
      <c r="H3" s="473"/>
      <c r="I3" s="473"/>
      <c r="J3" s="473"/>
    </row>
    <row r="4" spans="1:10" ht="15.75" thickBot="1">
      <c r="A4" s="473"/>
      <c r="B4" s="473"/>
      <c r="C4" s="473"/>
      <c r="D4" s="473"/>
      <c r="E4" s="473"/>
      <c r="F4" s="473"/>
      <c r="G4" s="638" t="s">
        <v>597</v>
      </c>
      <c r="H4" s="638"/>
      <c r="I4" s="638"/>
      <c r="J4" s="638"/>
    </row>
    <row r="5" spans="1:10" ht="15.75">
      <c r="A5" s="628" t="s">
        <v>20</v>
      </c>
      <c r="B5" s="629"/>
      <c r="C5" s="629"/>
      <c r="D5" s="630"/>
      <c r="E5" s="636" t="s">
        <v>240</v>
      </c>
      <c r="F5" s="636"/>
      <c r="G5" s="636"/>
      <c r="H5" s="636"/>
      <c r="I5" s="636"/>
      <c r="J5" s="637"/>
    </row>
    <row r="6" spans="1:10" ht="16.5" thickBot="1">
      <c r="A6" s="631"/>
      <c r="B6" s="632"/>
      <c r="C6" s="632"/>
      <c r="D6" s="633"/>
      <c r="E6" s="626" t="s">
        <v>598</v>
      </c>
      <c r="F6" s="627"/>
      <c r="G6" s="627" t="s">
        <v>599</v>
      </c>
      <c r="H6" s="627"/>
      <c r="I6" s="634" t="s">
        <v>600</v>
      </c>
      <c r="J6" s="635"/>
    </row>
    <row r="7" spans="1:10" ht="27.75" customHeight="1" thickBot="1">
      <c r="A7" s="642" t="s">
        <v>603</v>
      </c>
      <c r="B7" s="643"/>
      <c r="C7" s="643"/>
      <c r="D7" s="644"/>
      <c r="E7" s="639">
        <v>499536</v>
      </c>
      <c r="F7" s="640"/>
      <c r="G7" s="639">
        <v>526326</v>
      </c>
      <c r="H7" s="641"/>
      <c r="I7" s="639">
        <f>G7-E7</f>
        <v>26790</v>
      </c>
      <c r="J7" s="640"/>
    </row>
    <row r="8" spans="1:10" ht="27.75" customHeight="1" thickBot="1">
      <c r="A8" s="642" t="s">
        <v>611</v>
      </c>
      <c r="B8" s="643"/>
      <c r="C8" s="643"/>
      <c r="D8" s="644"/>
      <c r="E8" s="645">
        <v>677</v>
      </c>
      <c r="F8" s="646"/>
      <c r="G8" s="645">
        <v>677</v>
      </c>
      <c r="H8" s="646"/>
      <c r="I8" s="639">
        <f>G8-E8</f>
        <v>0</v>
      </c>
      <c r="J8" s="640"/>
    </row>
    <row r="9" spans="1:10" ht="27.75" customHeight="1" thickBot="1">
      <c r="A9" s="642" t="s">
        <v>612</v>
      </c>
      <c r="B9" s="643"/>
      <c r="C9" s="643"/>
      <c r="D9" s="644"/>
      <c r="E9" s="645">
        <v>317</v>
      </c>
      <c r="F9" s="646"/>
      <c r="G9" s="645">
        <v>317</v>
      </c>
      <c r="H9" s="646"/>
      <c r="I9" s="639">
        <f>G9-E9</f>
        <v>0</v>
      </c>
      <c r="J9" s="640"/>
    </row>
    <row r="10" spans="1:10" ht="26.25" customHeight="1" thickBot="1">
      <c r="A10" s="642" t="s">
        <v>604</v>
      </c>
      <c r="B10" s="643"/>
      <c r="C10" s="643"/>
      <c r="D10" s="644"/>
      <c r="E10" s="645">
        <v>8576</v>
      </c>
      <c r="F10" s="646"/>
      <c r="G10" s="645">
        <v>10771</v>
      </c>
      <c r="H10" s="647"/>
      <c r="I10" s="639">
        <f>G10-E10</f>
        <v>2195</v>
      </c>
      <c r="J10" s="640"/>
    </row>
    <row r="11" spans="1:10" ht="35.25" customHeight="1" thickBot="1">
      <c r="A11" s="648" t="s">
        <v>75</v>
      </c>
      <c r="B11" s="649"/>
      <c r="C11" s="649"/>
      <c r="D11" s="650"/>
      <c r="E11" s="651">
        <f>SUM(E7:F10)</f>
        <v>509106</v>
      </c>
      <c r="F11" s="652"/>
      <c r="G11" s="651">
        <f>SUM(G7:H10)</f>
        <v>538091</v>
      </c>
      <c r="H11" s="652"/>
      <c r="I11" s="653">
        <f>SUM(I7:J10)</f>
        <v>28985</v>
      </c>
      <c r="J11" s="654"/>
    </row>
  </sheetData>
  <mergeCells count="27">
    <mergeCell ref="A9:D9"/>
    <mergeCell ref="E9:F9"/>
    <mergeCell ref="G9:H9"/>
    <mergeCell ref="I9:J9"/>
    <mergeCell ref="A8:D8"/>
    <mergeCell ref="E8:F8"/>
    <mergeCell ref="G8:H8"/>
    <mergeCell ref="I8:J8"/>
    <mergeCell ref="A11:D11"/>
    <mergeCell ref="E11:F11"/>
    <mergeCell ref="G11:H11"/>
    <mergeCell ref="I11:J11"/>
    <mergeCell ref="A10:D10"/>
    <mergeCell ref="E10:F10"/>
    <mergeCell ref="G10:H10"/>
    <mergeCell ref="I10:J10"/>
    <mergeCell ref="E7:F7"/>
    <mergeCell ref="G7:H7"/>
    <mergeCell ref="I7:J7"/>
    <mergeCell ref="A7:D7"/>
    <mergeCell ref="A1:I1"/>
    <mergeCell ref="E6:F6"/>
    <mergeCell ref="G6:H6"/>
    <mergeCell ref="A5:D6"/>
    <mergeCell ref="I6:J6"/>
    <mergeCell ref="E5:J5"/>
    <mergeCell ref="G4:J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&amp;R14. sz. melléket 
..../2009.(.....) Egyek Önk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selection activeCell="A1" sqref="A1"/>
    </sheetView>
  </sheetViews>
  <sheetFormatPr defaultColWidth="9.00390625" defaultRowHeight="12.75"/>
  <cols>
    <col min="5" max="5" width="30.375" style="0" customWidth="1"/>
    <col min="6" max="6" width="11.25390625" style="0" customWidth="1"/>
    <col min="7" max="7" width="12.00390625" style="0" customWidth="1"/>
    <col min="8" max="8" width="17.875" style="0" customWidth="1"/>
    <col min="9" max="9" width="12.75390625" style="0" customWidth="1"/>
    <col min="12" max="12" width="12.00390625" style="0" customWidth="1"/>
  </cols>
  <sheetData>
    <row r="1" spans="1:9" ht="13.5" thickBot="1">
      <c r="A1" s="23"/>
      <c r="B1" s="5"/>
      <c r="C1" s="5"/>
      <c r="D1" s="5"/>
      <c r="E1" s="5"/>
      <c r="F1" s="5"/>
      <c r="G1" s="6"/>
      <c r="H1" s="6"/>
      <c r="I1" s="6"/>
    </row>
    <row r="2" spans="1:9" ht="13.5" customHeight="1" thickBot="1">
      <c r="A2" s="564" t="s">
        <v>91</v>
      </c>
      <c r="B2" s="564"/>
      <c r="C2" s="564"/>
      <c r="D2" s="564"/>
      <c r="E2" s="564"/>
      <c r="F2" s="563" t="s">
        <v>577</v>
      </c>
      <c r="G2" s="563"/>
      <c r="H2" s="563"/>
      <c r="I2" s="42"/>
    </row>
    <row r="3" spans="1:9" ht="13.5" thickBot="1">
      <c r="A3" s="564"/>
      <c r="B3" s="564"/>
      <c r="C3" s="564"/>
      <c r="D3" s="564"/>
      <c r="E3" s="564"/>
      <c r="F3" s="563" t="s">
        <v>49</v>
      </c>
      <c r="G3" s="544" t="s">
        <v>85</v>
      </c>
      <c r="H3" s="544"/>
      <c r="I3" s="10"/>
    </row>
    <row r="4" spans="1:9" ht="13.5" thickBot="1">
      <c r="A4" s="564"/>
      <c r="B4" s="564"/>
      <c r="C4" s="564"/>
      <c r="D4" s="564"/>
      <c r="E4" s="564"/>
      <c r="F4" s="563"/>
      <c r="G4" s="80" t="s">
        <v>47</v>
      </c>
      <c r="H4" s="80" t="s">
        <v>86</v>
      </c>
      <c r="I4" s="10"/>
    </row>
    <row r="5" spans="1:9" ht="12.75">
      <c r="A5" s="568" t="s">
        <v>92</v>
      </c>
      <c r="B5" s="569"/>
      <c r="C5" s="569"/>
      <c r="D5" s="569"/>
      <c r="E5" s="569"/>
      <c r="F5" s="569"/>
      <c r="G5" s="570"/>
      <c r="H5" s="81">
        <f>H6+H10+H11+H12</f>
        <v>44852563</v>
      </c>
      <c r="I5" s="14"/>
    </row>
    <row r="6" spans="1:9" ht="12.75">
      <c r="A6" s="565" t="s">
        <v>93</v>
      </c>
      <c r="B6" s="566"/>
      <c r="C6" s="566"/>
      <c r="D6" s="566"/>
      <c r="E6" s="566"/>
      <c r="F6" s="566"/>
      <c r="G6" s="567"/>
      <c r="H6" s="82">
        <f>SUM(H7:H9)</f>
        <v>11866344</v>
      </c>
      <c r="I6" s="14"/>
    </row>
    <row r="7" spans="1:9" ht="12.75">
      <c r="A7" s="83" t="s">
        <v>97</v>
      </c>
      <c r="B7" s="84"/>
      <c r="C7" s="84"/>
      <c r="D7" s="84"/>
      <c r="E7" s="84"/>
      <c r="F7" s="85">
        <v>5727</v>
      </c>
      <c r="G7" s="78">
        <v>1057</v>
      </c>
      <c r="H7" s="85">
        <f aca="true" t="shared" si="0" ref="H7:H12">F7*G7</f>
        <v>6053439</v>
      </c>
      <c r="I7" s="6"/>
    </row>
    <row r="8" spans="1:9" ht="12.75">
      <c r="A8" s="537" t="s">
        <v>98</v>
      </c>
      <c r="B8" s="548"/>
      <c r="C8" s="548"/>
      <c r="D8" s="548"/>
      <c r="E8" s="539"/>
      <c r="F8" s="85">
        <v>5727</v>
      </c>
      <c r="G8" s="78">
        <v>515</v>
      </c>
      <c r="H8" s="85">
        <f t="shared" si="0"/>
        <v>2949405</v>
      </c>
      <c r="I8" s="6"/>
    </row>
    <row r="9" spans="1:9" ht="12.75">
      <c r="A9" s="537" t="s">
        <v>512</v>
      </c>
      <c r="B9" s="548"/>
      <c r="C9" s="548"/>
      <c r="D9" s="548"/>
      <c r="E9" s="539"/>
      <c r="F9" s="85">
        <v>5727</v>
      </c>
      <c r="G9" s="78">
        <v>500</v>
      </c>
      <c r="H9" s="85">
        <f t="shared" si="0"/>
        <v>2863500</v>
      </c>
      <c r="I9" s="6"/>
    </row>
    <row r="10" spans="1:9" ht="12.75">
      <c r="A10" s="537" t="s">
        <v>94</v>
      </c>
      <c r="B10" s="548"/>
      <c r="C10" s="548"/>
      <c r="D10" s="548"/>
      <c r="E10" s="539"/>
      <c r="F10" s="85">
        <v>109</v>
      </c>
      <c r="G10" s="85">
        <v>3088</v>
      </c>
      <c r="H10" s="85">
        <f t="shared" si="0"/>
        <v>336592</v>
      </c>
      <c r="I10" s="6"/>
    </row>
    <row r="11" spans="1:9" ht="12.75">
      <c r="A11" s="537" t="s">
        <v>511</v>
      </c>
      <c r="B11" s="548"/>
      <c r="C11" s="548"/>
      <c r="D11" s="548"/>
      <c r="E11" s="539"/>
      <c r="F11" s="85">
        <v>5727</v>
      </c>
      <c r="G11" s="85">
        <v>4640</v>
      </c>
      <c r="H11" s="85">
        <f t="shared" si="0"/>
        <v>26573280</v>
      </c>
      <c r="I11" s="6"/>
    </row>
    <row r="12" spans="1:9" ht="13.5" thickBot="1">
      <c r="A12" s="521" t="s">
        <v>95</v>
      </c>
      <c r="B12" s="522"/>
      <c r="C12" s="522"/>
      <c r="D12" s="522"/>
      <c r="E12" s="571"/>
      <c r="F12" s="85">
        <v>5727</v>
      </c>
      <c r="G12" s="86">
        <v>1061</v>
      </c>
      <c r="H12" s="86">
        <f t="shared" si="0"/>
        <v>6076347</v>
      </c>
      <c r="I12" s="6"/>
    </row>
    <row r="13" spans="1:9" ht="13.5" thickBot="1">
      <c r="A13" s="543" t="s">
        <v>96</v>
      </c>
      <c r="B13" s="543"/>
      <c r="C13" s="543"/>
      <c r="D13" s="543"/>
      <c r="E13" s="543"/>
      <c r="F13" s="87"/>
      <c r="G13" s="87"/>
      <c r="H13" s="77">
        <v>69680409</v>
      </c>
      <c r="I13" s="6"/>
    </row>
    <row r="14" spans="1:9" ht="13.5" thickBot="1">
      <c r="A14" s="572" t="s">
        <v>109</v>
      </c>
      <c r="B14" s="572"/>
      <c r="C14" s="572"/>
      <c r="D14" s="572"/>
      <c r="E14" s="572"/>
      <c r="F14" s="87"/>
      <c r="G14" s="87"/>
      <c r="H14" s="77">
        <f>H15+H20+H34+H41+H46+H49</f>
        <v>156048333.3333333</v>
      </c>
      <c r="I14" s="6"/>
    </row>
    <row r="15" spans="1:9" ht="13.5" thickBot="1">
      <c r="A15" s="560" t="s">
        <v>99</v>
      </c>
      <c r="B15" s="561"/>
      <c r="C15" s="561"/>
      <c r="D15" s="561"/>
      <c r="E15" s="561"/>
      <c r="F15" s="561"/>
      <c r="G15" s="562"/>
      <c r="H15" s="77">
        <f>H16+H17+H18</f>
        <v>46589733.333333336</v>
      </c>
      <c r="I15" s="6"/>
    </row>
    <row r="16" spans="1:9" ht="12.75">
      <c r="A16" s="537" t="s">
        <v>514</v>
      </c>
      <c r="B16" s="548"/>
      <c r="C16" s="548"/>
      <c r="D16" s="548"/>
      <c r="E16" s="539"/>
      <c r="F16" s="88">
        <v>19.3</v>
      </c>
      <c r="G16" s="89">
        <v>2550000</v>
      </c>
      <c r="H16" s="89">
        <f>F16*G16/12*8</f>
        <v>32810000</v>
      </c>
      <c r="I16" s="6"/>
    </row>
    <row r="17" spans="1:9" ht="13.5" thickBot="1">
      <c r="A17" s="537" t="s">
        <v>513</v>
      </c>
      <c r="B17" s="548"/>
      <c r="C17" s="548"/>
      <c r="D17" s="548"/>
      <c r="E17" s="539"/>
      <c r="F17" s="88">
        <v>16.2</v>
      </c>
      <c r="G17" s="89">
        <v>2540000</v>
      </c>
      <c r="H17" s="89">
        <f>F17*G17/12*4</f>
        <v>13716000</v>
      </c>
      <c r="I17" s="6"/>
    </row>
    <row r="18" spans="1:9" ht="13.5" thickBot="1">
      <c r="A18" s="544" t="s">
        <v>533</v>
      </c>
      <c r="B18" s="544"/>
      <c r="C18" s="544"/>
      <c r="D18" s="544"/>
      <c r="E18" s="544"/>
      <c r="F18" s="424"/>
      <c r="G18" s="424"/>
      <c r="H18" s="425">
        <f>SUM(H19)</f>
        <v>63733.333333333336</v>
      </c>
      <c r="I18" s="6"/>
    </row>
    <row r="19" spans="1:9" ht="13.5" thickBot="1">
      <c r="A19" s="537" t="s">
        <v>534</v>
      </c>
      <c r="B19" s="548"/>
      <c r="C19" s="548"/>
      <c r="D19" s="548"/>
      <c r="E19" s="539"/>
      <c r="F19" s="88">
        <v>1</v>
      </c>
      <c r="G19" s="89">
        <v>191200</v>
      </c>
      <c r="H19" s="89">
        <f>F19*G19/12*4</f>
        <v>63733.333333333336</v>
      </c>
      <c r="I19" s="6"/>
    </row>
    <row r="20" spans="1:9" ht="13.5" thickBot="1">
      <c r="A20" s="557" t="s">
        <v>100</v>
      </c>
      <c r="B20" s="558"/>
      <c r="C20" s="558"/>
      <c r="D20" s="558"/>
      <c r="E20" s="558"/>
      <c r="F20" s="558"/>
      <c r="G20" s="559"/>
      <c r="H20" s="92">
        <f>H21+H27</f>
        <v>74280666.66666666</v>
      </c>
      <c r="I20" s="6"/>
    </row>
    <row r="21" spans="1:9" ht="13.5" thickBot="1">
      <c r="A21" s="543" t="s">
        <v>565</v>
      </c>
      <c r="B21" s="543"/>
      <c r="C21" s="543"/>
      <c r="D21" s="543"/>
      <c r="E21" s="543"/>
      <c r="F21" s="90"/>
      <c r="G21" s="91"/>
      <c r="H21" s="92">
        <f>SUM(H22:H26)</f>
        <v>50320000</v>
      </c>
      <c r="I21" s="6"/>
    </row>
    <row r="22" spans="1:12" ht="12.75">
      <c r="A22" s="537" t="s">
        <v>515</v>
      </c>
      <c r="B22" s="548"/>
      <c r="C22" s="548"/>
      <c r="D22" s="548"/>
      <c r="E22" s="539"/>
      <c r="F22" s="88">
        <v>5.9</v>
      </c>
      <c r="G22" s="89">
        <v>2550000</v>
      </c>
      <c r="H22" s="89">
        <f>F22*G22/12*8</f>
        <v>10030000</v>
      </c>
      <c r="I22" s="6"/>
      <c r="J22" s="1"/>
      <c r="K22" s="49"/>
      <c r="L22" s="49"/>
    </row>
    <row r="23" spans="1:12" ht="13.5" thickBot="1">
      <c r="A23" s="537" t="s">
        <v>516</v>
      </c>
      <c r="B23" s="548"/>
      <c r="C23" s="548"/>
      <c r="D23" s="548"/>
      <c r="E23" s="539"/>
      <c r="F23" s="88">
        <v>3.7</v>
      </c>
      <c r="G23" s="89">
        <v>2550000</v>
      </c>
      <c r="H23" s="89">
        <f>F23*G23/12*8</f>
        <v>6290000</v>
      </c>
      <c r="I23" s="6"/>
      <c r="J23" s="1"/>
      <c r="K23" s="49"/>
      <c r="L23" s="49"/>
    </row>
    <row r="24" spans="1:12" ht="13.5" thickBot="1">
      <c r="A24" s="537" t="s">
        <v>517</v>
      </c>
      <c r="B24" s="548"/>
      <c r="C24" s="548"/>
      <c r="D24" s="548"/>
      <c r="E24" s="539"/>
      <c r="F24" s="88">
        <v>4.1</v>
      </c>
      <c r="G24" s="89">
        <v>2550000</v>
      </c>
      <c r="H24" s="91">
        <f>F24*G24/12*8</f>
        <v>6970000</v>
      </c>
      <c r="I24" s="655"/>
      <c r="J24" s="1"/>
      <c r="K24" s="49"/>
      <c r="L24" s="49"/>
    </row>
    <row r="25" spans="1:12" ht="12.75">
      <c r="A25" s="573" t="s">
        <v>518</v>
      </c>
      <c r="B25" s="538"/>
      <c r="C25" s="538"/>
      <c r="D25" s="538"/>
      <c r="E25" s="539"/>
      <c r="F25" s="88">
        <v>6.6</v>
      </c>
      <c r="G25" s="89">
        <v>2550000</v>
      </c>
      <c r="H25" s="89">
        <f>F25*G25/12*8</f>
        <v>11220000</v>
      </c>
      <c r="I25" s="6"/>
      <c r="J25" s="1"/>
      <c r="K25" s="49"/>
      <c r="L25" s="49"/>
    </row>
    <row r="26" spans="1:12" ht="13.5" thickBot="1">
      <c r="A26" s="537" t="s">
        <v>576</v>
      </c>
      <c r="B26" s="548"/>
      <c r="C26" s="548"/>
      <c r="D26" s="548"/>
      <c r="E26" s="539"/>
      <c r="F26" s="88">
        <v>9.3</v>
      </c>
      <c r="G26" s="89">
        <v>2550000</v>
      </c>
      <c r="H26" s="89">
        <f>F26*G26/12*8</f>
        <v>15810000</v>
      </c>
      <c r="I26" s="6"/>
      <c r="J26" s="1"/>
      <c r="K26" s="49"/>
      <c r="L26" s="49"/>
    </row>
    <row r="27" spans="1:9" ht="13.5" thickBot="1">
      <c r="A27" s="543" t="s">
        <v>566</v>
      </c>
      <c r="B27" s="543"/>
      <c r="C27" s="543"/>
      <c r="D27" s="543"/>
      <c r="E27" s="543"/>
      <c r="F27" s="80"/>
      <c r="G27" s="80"/>
      <c r="H27" s="77">
        <f>SUM(H28:H33)</f>
        <v>23960666.666666664</v>
      </c>
      <c r="I27" s="6"/>
    </row>
    <row r="28" spans="1:9" ht="12.75">
      <c r="A28" s="537" t="s">
        <v>519</v>
      </c>
      <c r="B28" s="548"/>
      <c r="C28" s="548"/>
      <c r="D28" s="548"/>
      <c r="E28" s="539"/>
      <c r="F28" s="88">
        <v>6.5</v>
      </c>
      <c r="G28" s="89">
        <v>2540000</v>
      </c>
      <c r="H28" s="89">
        <f aca="true" t="shared" si="1" ref="H28:H33">F28*G28/12*4</f>
        <v>5503333.333333333</v>
      </c>
      <c r="I28" s="6"/>
    </row>
    <row r="29" spans="1:9" ht="12.75">
      <c r="A29" s="537" t="s">
        <v>520</v>
      </c>
      <c r="B29" s="548"/>
      <c r="C29" s="548"/>
      <c r="D29" s="548"/>
      <c r="E29" s="539"/>
      <c r="F29" s="88">
        <v>3</v>
      </c>
      <c r="G29" s="89">
        <v>2540000</v>
      </c>
      <c r="H29" s="89">
        <f t="shared" si="1"/>
        <v>2540000</v>
      </c>
      <c r="I29" s="6"/>
    </row>
    <row r="30" spans="1:9" ht="12.75">
      <c r="A30" s="537" t="s">
        <v>521</v>
      </c>
      <c r="B30" s="548"/>
      <c r="C30" s="548"/>
      <c r="D30" s="548"/>
      <c r="E30" s="539"/>
      <c r="F30" s="88">
        <v>4.5</v>
      </c>
      <c r="G30" s="89">
        <v>2540000</v>
      </c>
      <c r="H30" s="89">
        <f t="shared" si="1"/>
        <v>3810000</v>
      </c>
      <c r="I30" s="6"/>
    </row>
    <row r="31" spans="1:9" ht="12.75">
      <c r="A31" s="537" t="s">
        <v>522</v>
      </c>
      <c r="B31" s="548"/>
      <c r="C31" s="548"/>
      <c r="D31" s="548"/>
      <c r="E31" s="539"/>
      <c r="F31" s="88">
        <v>6.9</v>
      </c>
      <c r="G31" s="89">
        <v>2540000</v>
      </c>
      <c r="H31" s="89">
        <f t="shared" si="1"/>
        <v>5842000</v>
      </c>
      <c r="I31" s="6"/>
    </row>
    <row r="32" spans="1:9" ht="12.75">
      <c r="A32" s="537" t="s">
        <v>523</v>
      </c>
      <c r="B32" s="548"/>
      <c r="C32" s="548"/>
      <c r="D32" s="548"/>
      <c r="E32" s="539"/>
      <c r="F32" s="88">
        <v>3.2</v>
      </c>
      <c r="G32" s="89">
        <v>2540000</v>
      </c>
      <c r="H32" s="89">
        <f t="shared" si="1"/>
        <v>2709333.3333333335</v>
      </c>
      <c r="I32" s="6"/>
    </row>
    <row r="33" spans="1:9" ht="13.5" thickBot="1">
      <c r="A33" s="537" t="s">
        <v>524</v>
      </c>
      <c r="B33" s="548"/>
      <c r="C33" s="548"/>
      <c r="D33" s="548"/>
      <c r="E33" s="539"/>
      <c r="F33" s="88">
        <v>4.2</v>
      </c>
      <c r="G33" s="89">
        <v>2540000</v>
      </c>
      <c r="H33" s="89">
        <f t="shared" si="1"/>
        <v>3556000</v>
      </c>
      <c r="I33" s="6"/>
    </row>
    <row r="34" spans="1:18" ht="13.5" thickBot="1">
      <c r="A34" s="557" t="s">
        <v>101</v>
      </c>
      <c r="B34" s="558"/>
      <c r="C34" s="558"/>
      <c r="D34" s="558"/>
      <c r="E34" s="559"/>
      <c r="F34" s="90"/>
      <c r="G34" s="91"/>
      <c r="H34" s="92">
        <f>H35+H38</f>
        <v>4753333.333333333</v>
      </c>
      <c r="I34" s="6"/>
      <c r="J34" s="43"/>
      <c r="K34" s="43"/>
      <c r="L34" s="43"/>
      <c r="M34" s="43"/>
      <c r="N34" s="43"/>
      <c r="O34" s="1"/>
      <c r="P34" s="49"/>
      <c r="Q34" s="49"/>
      <c r="R34" s="1"/>
    </row>
    <row r="35" spans="1:18" ht="13.5" thickBot="1">
      <c r="A35" s="543" t="s">
        <v>525</v>
      </c>
      <c r="B35" s="543"/>
      <c r="C35" s="543"/>
      <c r="D35" s="543"/>
      <c r="E35" s="543"/>
      <c r="F35" s="90"/>
      <c r="G35" s="91"/>
      <c r="H35" s="92">
        <f>SUM(H36:H37)</f>
        <v>3060000</v>
      </c>
      <c r="I35" s="6"/>
      <c r="J35" s="43"/>
      <c r="K35" s="43"/>
      <c r="L35" s="43"/>
      <c r="M35" s="43"/>
      <c r="N35" s="43"/>
      <c r="O35" s="1"/>
      <c r="P35" s="49"/>
      <c r="Q35" s="49"/>
      <c r="R35" s="1"/>
    </row>
    <row r="36" spans="1:17" ht="12.75">
      <c r="A36" s="545" t="s">
        <v>527</v>
      </c>
      <c r="B36" s="546"/>
      <c r="C36" s="546"/>
      <c r="D36" s="546"/>
      <c r="E36" s="547"/>
      <c r="F36" s="88">
        <v>0.5</v>
      </c>
      <c r="G36" s="89">
        <v>2550000</v>
      </c>
      <c r="H36" s="89">
        <f>F36*G36/12*8</f>
        <v>850000</v>
      </c>
      <c r="I36" s="6"/>
      <c r="J36" s="43"/>
      <c r="K36" s="43"/>
      <c r="L36" s="43"/>
      <c r="M36" s="43"/>
      <c r="N36" s="43"/>
      <c r="O36" s="1"/>
      <c r="P36" s="49"/>
      <c r="Q36" s="49"/>
    </row>
    <row r="37" spans="1:9" ht="13.5" thickBot="1">
      <c r="A37" s="518" t="s">
        <v>528</v>
      </c>
      <c r="B37" s="555"/>
      <c r="C37" s="555"/>
      <c r="D37" s="555"/>
      <c r="E37" s="556"/>
      <c r="F37" s="88">
        <v>1.3</v>
      </c>
      <c r="G37" s="89">
        <v>2550000</v>
      </c>
      <c r="H37" s="89">
        <f>F37*G37/12*8</f>
        <v>2210000</v>
      </c>
      <c r="I37" s="6"/>
    </row>
    <row r="38" spans="1:9" ht="13.5" thickBot="1">
      <c r="A38" s="543" t="s">
        <v>526</v>
      </c>
      <c r="B38" s="543"/>
      <c r="C38" s="543"/>
      <c r="D38" s="543"/>
      <c r="E38" s="543"/>
      <c r="F38" s="90"/>
      <c r="G38" s="91"/>
      <c r="H38" s="92">
        <f>SUM(H39:H40)</f>
        <v>1693333.3333333333</v>
      </c>
      <c r="I38" s="6"/>
    </row>
    <row r="39" spans="1:9" ht="12.75">
      <c r="A39" s="518" t="s">
        <v>102</v>
      </c>
      <c r="B39" s="555"/>
      <c r="C39" s="555"/>
      <c r="D39" s="555"/>
      <c r="E39" s="556"/>
      <c r="F39" s="88">
        <v>0.5</v>
      </c>
      <c r="G39" s="89">
        <v>2540000</v>
      </c>
      <c r="H39" s="89">
        <f>F39*G39/12*4</f>
        <v>423333.3333333333</v>
      </c>
      <c r="I39" s="6"/>
    </row>
    <row r="40" spans="1:9" ht="13.5" thickBot="1">
      <c r="A40" s="537" t="s">
        <v>529</v>
      </c>
      <c r="B40" s="548"/>
      <c r="C40" s="548"/>
      <c r="D40" s="548"/>
      <c r="E40" s="539"/>
      <c r="F40" s="88">
        <v>1.5</v>
      </c>
      <c r="G40" s="89">
        <v>2540000</v>
      </c>
      <c r="H40" s="89">
        <f>F40*G40/12*4</f>
        <v>1270000</v>
      </c>
      <c r="I40" s="6"/>
    </row>
    <row r="41" spans="1:9" ht="13.5" thickBot="1">
      <c r="A41" s="557" t="s">
        <v>532</v>
      </c>
      <c r="B41" s="558"/>
      <c r="C41" s="558"/>
      <c r="D41" s="558"/>
      <c r="E41" s="559"/>
      <c r="F41" s="90"/>
      <c r="G41" s="91"/>
      <c r="H41" s="92">
        <f>SUM(H42:H45)</f>
        <v>3084600</v>
      </c>
      <c r="I41" s="6"/>
    </row>
    <row r="42" spans="1:9" ht="12.75">
      <c r="A42" s="537" t="s">
        <v>530</v>
      </c>
      <c r="B42" s="548"/>
      <c r="C42" s="548"/>
      <c r="D42" s="548"/>
      <c r="E42" s="539"/>
      <c r="F42" s="88">
        <v>17</v>
      </c>
      <c r="G42" s="89">
        <v>192000</v>
      </c>
      <c r="H42" s="89">
        <f>F42*G42/12*8</f>
        <v>2176000</v>
      </c>
      <c r="I42" s="6"/>
    </row>
    <row r="43" spans="1:9" ht="12.75">
      <c r="A43" s="537" t="s">
        <v>535</v>
      </c>
      <c r="B43" s="548"/>
      <c r="C43" s="548"/>
      <c r="D43" s="548"/>
      <c r="E43" s="539"/>
      <c r="F43" s="88">
        <v>1</v>
      </c>
      <c r="G43" s="89">
        <v>143400</v>
      </c>
      <c r="H43" s="89">
        <v>96000</v>
      </c>
      <c r="I43" s="6"/>
    </row>
    <row r="44" spans="1:9" ht="12.75">
      <c r="A44" s="537" t="s">
        <v>531</v>
      </c>
      <c r="B44" s="548"/>
      <c r="C44" s="548"/>
      <c r="D44" s="548"/>
      <c r="E44" s="539"/>
      <c r="F44" s="88">
        <v>12</v>
      </c>
      <c r="G44" s="89">
        <v>191200</v>
      </c>
      <c r="H44" s="89">
        <f>F44*G44/12*4</f>
        <v>764800</v>
      </c>
      <c r="I44" s="6"/>
    </row>
    <row r="45" spans="1:9" ht="13.5" thickBot="1">
      <c r="A45" s="537" t="s">
        <v>536</v>
      </c>
      <c r="B45" s="548"/>
      <c r="C45" s="548"/>
      <c r="D45" s="548"/>
      <c r="E45" s="539"/>
      <c r="F45" s="88">
        <v>1</v>
      </c>
      <c r="G45" s="89">
        <v>143400</v>
      </c>
      <c r="H45" s="89">
        <f>F45*G45/12*4</f>
        <v>47800</v>
      </c>
      <c r="I45" s="6"/>
    </row>
    <row r="46" spans="1:9" ht="13.5" thickBot="1">
      <c r="A46" s="544" t="s">
        <v>103</v>
      </c>
      <c r="B46" s="544"/>
      <c r="C46" s="544"/>
      <c r="D46" s="544"/>
      <c r="E46" s="544"/>
      <c r="F46" s="90"/>
      <c r="G46" s="91"/>
      <c r="H46" s="92">
        <f>SUM(H47:H48)</f>
        <v>1716000</v>
      </c>
      <c r="I46" s="6"/>
    </row>
    <row r="47" spans="1:9" ht="12.75">
      <c r="A47" s="537" t="s">
        <v>537</v>
      </c>
      <c r="B47" s="538"/>
      <c r="C47" s="538"/>
      <c r="D47" s="538"/>
      <c r="E47" s="539"/>
      <c r="F47" s="88">
        <v>40</v>
      </c>
      <c r="G47" s="89">
        <v>45000</v>
      </c>
      <c r="H47" s="89">
        <f>F47*G47/12*8</f>
        <v>1200000</v>
      </c>
      <c r="I47" s="6"/>
    </row>
    <row r="48" spans="1:9" ht="13.5" thickBot="1">
      <c r="A48" s="537" t="s">
        <v>538</v>
      </c>
      <c r="B48" s="538"/>
      <c r="C48" s="538"/>
      <c r="D48" s="538"/>
      <c r="E48" s="539"/>
      <c r="F48" s="88">
        <v>36</v>
      </c>
      <c r="G48" s="89">
        <v>43000</v>
      </c>
      <c r="H48" s="89">
        <f>F48*G48/12*4</f>
        <v>516000</v>
      </c>
      <c r="I48" s="6"/>
    </row>
    <row r="49" spans="1:9" ht="13.5" thickBot="1">
      <c r="A49" s="544" t="s">
        <v>104</v>
      </c>
      <c r="B49" s="544"/>
      <c r="C49" s="544"/>
      <c r="D49" s="544"/>
      <c r="E49" s="544"/>
      <c r="F49" s="90"/>
      <c r="G49" s="91"/>
      <c r="H49" s="92">
        <f>H50+H54</f>
        <v>25624000</v>
      </c>
      <c r="I49" s="6"/>
    </row>
    <row r="50" spans="1:9" ht="13.5" thickBot="1">
      <c r="A50" s="543" t="s">
        <v>105</v>
      </c>
      <c r="B50" s="543"/>
      <c r="C50" s="543"/>
      <c r="D50" s="543"/>
      <c r="E50" s="543"/>
      <c r="F50" s="90"/>
      <c r="G50" s="91"/>
      <c r="H50" s="92">
        <f>SUM(H51:H53)</f>
        <v>22175000</v>
      </c>
      <c r="I50" s="6"/>
    </row>
    <row r="51" spans="1:9" ht="12.75">
      <c r="A51" s="545" t="s">
        <v>539</v>
      </c>
      <c r="B51" s="546"/>
      <c r="C51" s="546"/>
      <c r="D51" s="546"/>
      <c r="E51" s="547"/>
      <c r="F51" s="88">
        <v>153</v>
      </c>
      <c r="G51" s="89">
        <v>65000</v>
      </c>
      <c r="H51" s="89">
        <f>F51*G51</f>
        <v>9945000</v>
      </c>
      <c r="I51" s="6"/>
    </row>
    <row r="52" spans="1:9" ht="12.75">
      <c r="A52" s="537" t="s">
        <v>540</v>
      </c>
      <c r="B52" s="538"/>
      <c r="C52" s="538"/>
      <c r="D52" s="538"/>
      <c r="E52" s="539"/>
      <c r="F52" s="88">
        <v>174</v>
      </c>
      <c r="G52" s="89">
        <v>65000</v>
      </c>
      <c r="H52" s="89">
        <f>F52*G52</f>
        <v>11310000</v>
      </c>
      <c r="I52" s="6"/>
    </row>
    <row r="53" spans="1:9" ht="13.5" thickBot="1">
      <c r="A53" s="537" t="s">
        <v>541</v>
      </c>
      <c r="B53" s="538"/>
      <c r="C53" s="538"/>
      <c r="D53" s="538"/>
      <c r="E53" s="539"/>
      <c r="F53" s="88">
        <v>46</v>
      </c>
      <c r="G53" s="89">
        <v>20000</v>
      </c>
      <c r="H53" s="89">
        <f>F53*G53</f>
        <v>920000</v>
      </c>
      <c r="I53" s="6"/>
    </row>
    <row r="54" spans="1:12" ht="13.5" thickBot="1">
      <c r="A54" s="543" t="s">
        <v>106</v>
      </c>
      <c r="B54" s="543"/>
      <c r="C54" s="543"/>
      <c r="D54" s="543"/>
      <c r="E54" s="543"/>
      <c r="F54" s="90"/>
      <c r="G54" s="91"/>
      <c r="H54" s="92">
        <f>SUM(H55:H56)</f>
        <v>3449000</v>
      </c>
      <c r="I54" s="6"/>
      <c r="J54" s="1"/>
      <c r="K54" s="49"/>
      <c r="L54" s="49"/>
    </row>
    <row r="55" spans="1:12" ht="12.75">
      <c r="A55" s="537" t="s">
        <v>107</v>
      </c>
      <c r="B55" s="548"/>
      <c r="C55" s="548"/>
      <c r="D55" s="548"/>
      <c r="E55" s="539"/>
      <c r="F55" s="88">
        <v>304</v>
      </c>
      <c r="G55" s="89">
        <v>10000</v>
      </c>
      <c r="H55" s="89">
        <f>F55*G55</f>
        <v>3040000</v>
      </c>
      <c r="I55" s="6"/>
      <c r="J55" s="1"/>
      <c r="K55" s="49"/>
      <c r="L55" s="49"/>
    </row>
    <row r="56" spans="1:12" ht="13.5" thickBot="1">
      <c r="A56" s="537" t="s">
        <v>108</v>
      </c>
      <c r="B56" s="548"/>
      <c r="C56" s="548"/>
      <c r="D56" s="548"/>
      <c r="E56" s="539"/>
      <c r="F56" s="88">
        <v>409</v>
      </c>
      <c r="G56" s="89">
        <v>1000</v>
      </c>
      <c r="H56" s="89">
        <f>F56*G56</f>
        <v>409000</v>
      </c>
      <c r="I56" s="6"/>
      <c r="J56" s="1"/>
      <c r="K56" s="49"/>
      <c r="L56" s="49"/>
    </row>
    <row r="57" spans="1:9" ht="12.75">
      <c r="A57" s="523" t="s">
        <v>87</v>
      </c>
      <c r="B57" s="524"/>
      <c r="C57" s="524"/>
      <c r="D57" s="524"/>
      <c r="E57" s="525"/>
      <c r="F57" s="549"/>
      <c r="G57" s="549"/>
      <c r="H57" s="551">
        <f>H5+H13+H14</f>
        <v>270581305.3333333</v>
      </c>
      <c r="I57" s="6"/>
    </row>
    <row r="58" spans="1:9" ht="13.5" thickBot="1">
      <c r="A58" s="526"/>
      <c r="B58" s="519"/>
      <c r="C58" s="519"/>
      <c r="D58" s="519"/>
      <c r="E58" s="520"/>
      <c r="F58" s="550"/>
      <c r="G58" s="550"/>
      <c r="H58" s="552"/>
      <c r="I58" s="6"/>
    </row>
    <row r="59" spans="1:9" ht="12.75">
      <c r="A59" s="96" t="s">
        <v>88</v>
      </c>
      <c r="B59" s="93"/>
      <c r="C59" s="93"/>
      <c r="D59" s="93"/>
      <c r="E59" s="94"/>
      <c r="F59" s="97"/>
      <c r="G59" s="95"/>
      <c r="H59" s="95"/>
      <c r="I59" s="6"/>
    </row>
    <row r="60" spans="1:9" ht="12.75">
      <c r="A60" s="537" t="s">
        <v>544</v>
      </c>
      <c r="B60" s="548"/>
      <c r="C60" s="548"/>
      <c r="D60" s="548"/>
      <c r="E60" s="539"/>
      <c r="F60" s="89">
        <v>17</v>
      </c>
      <c r="G60" s="89">
        <v>11700</v>
      </c>
      <c r="H60" s="89">
        <f>F60*G60/12*8</f>
        <v>132600</v>
      </c>
      <c r="I60" s="6"/>
    </row>
    <row r="61" spans="1:9" ht="12.75">
      <c r="A61" s="537" t="s">
        <v>545</v>
      </c>
      <c r="B61" s="548"/>
      <c r="C61" s="548"/>
      <c r="D61" s="548"/>
      <c r="E61" s="539"/>
      <c r="F61" s="89">
        <v>17</v>
      </c>
      <c r="G61" s="89">
        <v>11700</v>
      </c>
      <c r="H61" s="89">
        <f>F61*G61/12*4</f>
        <v>66300</v>
      </c>
      <c r="I61" s="6"/>
    </row>
    <row r="62" spans="1:9" ht="12.75">
      <c r="A62" s="537" t="s">
        <v>542</v>
      </c>
      <c r="B62" s="548"/>
      <c r="C62" s="548"/>
      <c r="D62" s="548"/>
      <c r="E62" s="539"/>
      <c r="F62" s="89">
        <v>28</v>
      </c>
      <c r="G62" s="89">
        <v>11700</v>
      </c>
      <c r="H62" s="89">
        <f>F62*G62/12*8</f>
        <v>218400</v>
      </c>
      <c r="I62" s="6"/>
    </row>
    <row r="63" spans="1:9" ht="12.75">
      <c r="A63" s="537" t="s">
        <v>543</v>
      </c>
      <c r="B63" s="548"/>
      <c r="C63" s="548"/>
      <c r="D63" s="548"/>
      <c r="E63" s="539"/>
      <c r="F63" s="89">
        <v>28</v>
      </c>
      <c r="G63" s="89">
        <v>11700</v>
      </c>
      <c r="H63" s="89">
        <f>F63*G63/12*4</f>
        <v>109200</v>
      </c>
      <c r="I63" s="6"/>
    </row>
    <row r="64" spans="1:9" ht="12.75">
      <c r="A64" s="537" t="s">
        <v>546</v>
      </c>
      <c r="B64" s="548"/>
      <c r="C64" s="548"/>
      <c r="D64" s="548"/>
      <c r="E64" s="539"/>
      <c r="F64" s="88">
        <v>407</v>
      </c>
      <c r="G64" s="89">
        <v>430</v>
      </c>
      <c r="H64" s="89">
        <f>F64*G64/12*8</f>
        <v>116673.33333333333</v>
      </c>
      <c r="I64" s="6"/>
    </row>
    <row r="65" spans="1:9" ht="13.5" thickBot="1">
      <c r="A65" s="537" t="s">
        <v>547</v>
      </c>
      <c r="B65" s="548"/>
      <c r="C65" s="548"/>
      <c r="D65" s="548"/>
      <c r="E65" s="539"/>
      <c r="F65" s="88">
        <v>409</v>
      </c>
      <c r="G65" s="89">
        <v>430</v>
      </c>
      <c r="H65" s="89">
        <v>58621</v>
      </c>
      <c r="I65" s="6"/>
    </row>
    <row r="66" spans="1:9" ht="13.5" thickBot="1">
      <c r="A66" s="540" t="s">
        <v>89</v>
      </c>
      <c r="B66" s="541"/>
      <c r="C66" s="541"/>
      <c r="D66" s="541"/>
      <c r="E66" s="542"/>
      <c r="F66" s="90"/>
      <c r="G66" s="91"/>
      <c r="H66" s="92">
        <f>SUM(H60:H65)</f>
        <v>701794.3333333334</v>
      </c>
      <c r="I66" s="6"/>
    </row>
    <row r="67" spans="1:9" ht="13.5" thickBot="1">
      <c r="A67" s="540" t="s">
        <v>110</v>
      </c>
      <c r="B67" s="541"/>
      <c r="C67" s="541"/>
      <c r="D67" s="541"/>
      <c r="E67" s="542"/>
      <c r="F67" s="90"/>
      <c r="G67" s="90"/>
      <c r="H67" s="77">
        <f>SUM(H68:H69)</f>
        <v>189884659</v>
      </c>
      <c r="I67" s="6"/>
    </row>
    <row r="68" spans="1:9" ht="12.75">
      <c r="A68" s="537" t="s">
        <v>111</v>
      </c>
      <c r="B68" s="548"/>
      <c r="C68" s="548"/>
      <c r="D68" s="548"/>
      <c r="E68" s="548"/>
      <c r="F68" s="88"/>
      <c r="G68" s="88"/>
      <c r="H68" s="89">
        <v>23906400</v>
      </c>
      <c r="I68" s="6"/>
    </row>
    <row r="69" spans="1:9" ht="13.5" thickBot="1">
      <c r="A69" s="521" t="s">
        <v>112</v>
      </c>
      <c r="B69" s="522"/>
      <c r="C69" s="522"/>
      <c r="D69" s="522"/>
      <c r="E69" s="522"/>
      <c r="F69" s="98"/>
      <c r="G69" s="99"/>
      <c r="H69" s="100">
        <v>165978259</v>
      </c>
      <c r="I69" s="6"/>
    </row>
    <row r="70" spans="1:9" ht="13.5" thickBot="1">
      <c r="A70" s="553" t="s">
        <v>90</v>
      </c>
      <c r="B70" s="554"/>
      <c r="C70" s="554"/>
      <c r="D70" s="554"/>
      <c r="E70" s="527"/>
      <c r="F70" s="90"/>
      <c r="G70" s="90"/>
      <c r="H70" s="77">
        <f>H57+H66+H67</f>
        <v>461167758.6666666</v>
      </c>
      <c r="I70" s="6"/>
    </row>
    <row r="71" spans="1:9" ht="12.75">
      <c r="A71" s="44"/>
      <c r="B71" s="5"/>
      <c r="C71" s="5"/>
      <c r="D71" s="5"/>
      <c r="E71" s="5"/>
      <c r="F71" s="5"/>
      <c r="G71" s="6"/>
      <c r="H71" s="6"/>
      <c r="I71" s="6"/>
    </row>
    <row r="72" spans="1:9" ht="12.75">
      <c r="A72" s="45"/>
      <c r="B72" s="5"/>
      <c r="C72" s="8"/>
      <c r="D72" s="5"/>
      <c r="E72" s="5"/>
      <c r="F72" s="5"/>
      <c r="G72" s="6"/>
      <c r="H72" s="6"/>
      <c r="I72" s="6"/>
    </row>
    <row r="73" spans="1:9" ht="12.75">
      <c r="A73" s="45"/>
      <c r="B73" s="5"/>
      <c r="C73" s="8"/>
      <c r="D73" s="5"/>
      <c r="E73" s="5"/>
      <c r="F73" s="5"/>
      <c r="G73" s="6"/>
      <c r="H73" s="6"/>
      <c r="I73" s="6"/>
    </row>
    <row r="74" spans="1:9" ht="12.75">
      <c r="A74" s="45"/>
      <c r="B74" s="5"/>
      <c r="C74" s="8"/>
      <c r="D74" s="5"/>
      <c r="E74" s="5"/>
      <c r="F74" s="5"/>
      <c r="G74" s="6"/>
      <c r="H74" s="6"/>
      <c r="I74" s="6"/>
    </row>
    <row r="75" spans="1:9" ht="12.75">
      <c r="A75" s="45"/>
      <c r="B75" s="5"/>
      <c r="C75" s="8"/>
      <c r="D75" s="5"/>
      <c r="E75" s="5"/>
      <c r="F75" s="5"/>
      <c r="G75" s="6"/>
      <c r="H75" s="6"/>
      <c r="I75" s="6"/>
    </row>
    <row r="76" spans="1:9" ht="12.75">
      <c r="A76" s="45"/>
      <c r="B76" s="5"/>
      <c r="C76" s="8"/>
      <c r="D76" s="5"/>
      <c r="E76" s="5"/>
      <c r="F76" s="5"/>
      <c r="G76" s="6"/>
      <c r="H76" s="6"/>
      <c r="I76" s="6"/>
    </row>
    <row r="77" spans="1:9" ht="12.75">
      <c r="A77" s="45"/>
      <c r="B77" s="5"/>
      <c r="C77" s="8"/>
      <c r="D77" s="5"/>
      <c r="E77" s="5"/>
      <c r="F77" s="5"/>
      <c r="G77" s="6"/>
      <c r="H77" s="6"/>
      <c r="I77" s="6"/>
    </row>
    <row r="78" spans="1:9" ht="12.75">
      <c r="A78" s="45"/>
      <c r="B78" s="5"/>
      <c r="C78" s="8"/>
      <c r="D78" s="5"/>
      <c r="E78" s="5"/>
      <c r="F78" s="5"/>
      <c r="G78" s="6"/>
      <c r="H78" s="6"/>
      <c r="I78" s="6"/>
    </row>
    <row r="79" spans="1:9" ht="12.75">
      <c r="A79" s="45"/>
      <c r="B79" s="5"/>
      <c r="C79" s="8"/>
      <c r="D79" s="5"/>
      <c r="E79" s="5"/>
      <c r="F79" s="5"/>
      <c r="G79" s="6"/>
      <c r="H79" s="6"/>
      <c r="I79" s="6"/>
    </row>
    <row r="80" spans="1:9" ht="12.75">
      <c r="A80" s="45"/>
      <c r="B80" s="5"/>
      <c r="C80" s="5"/>
      <c r="D80" s="5"/>
      <c r="E80" s="5"/>
      <c r="F80" s="5"/>
      <c r="G80" s="6"/>
      <c r="H80" s="6"/>
      <c r="I80" s="6"/>
    </row>
    <row r="81" spans="1:9" ht="12.75">
      <c r="A81" s="45"/>
      <c r="B81" s="5"/>
      <c r="C81" s="5"/>
      <c r="D81" s="5"/>
      <c r="E81" s="5"/>
      <c r="F81" s="5"/>
      <c r="G81" s="6"/>
      <c r="H81" s="6"/>
      <c r="I81" s="6"/>
    </row>
    <row r="82" spans="1:9" ht="12.75">
      <c r="A82" s="45"/>
      <c r="B82" s="5"/>
      <c r="C82" s="5"/>
      <c r="D82" s="5"/>
      <c r="E82" s="5"/>
      <c r="F82" s="5"/>
      <c r="G82" s="6"/>
      <c r="H82" s="6"/>
      <c r="I82" s="6"/>
    </row>
    <row r="83" spans="1:9" ht="12.75">
      <c r="A83" s="45"/>
      <c r="B83" s="5"/>
      <c r="C83" s="5"/>
      <c r="D83" s="5"/>
      <c r="E83" s="5"/>
      <c r="F83" s="5"/>
      <c r="G83" s="6"/>
      <c r="H83" s="6"/>
      <c r="I83" s="6"/>
    </row>
    <row r="84" spans="1:9" ht="12.75">
      <c r="A84" s="45"/>
      <c r="B84" s="5"/>
      <c r="C84" s="5"/>
      <c r="D84" s="5"/>
      <c r="E84" s="5"/>
      <c r="F84" s="5"/>
      <c r="G84" s="6"/>
      <c r="H84" s="6"/>
      <c r="I84" s="6"/>
    </row>
    <row r="85" spans="1:9" ht="12.75">
      <c r="A85" s="44"/>
      <c r="B85" s="5"/>
      <c r="C85" s="5"/>
      <c r="D85" s="5"/>
      <c r="E85" s="5"/>
      <c r="F85" s="5"/>
      <c r="G85" s="6"/>
      <c r="H85" s="6"/>
      <c r="I85" s="6"/>
    </row>
    <row r="86" spans="1:9" ht="12.75">
      <c r="A86" s="44"/>
      <c r="B86" s="5"/>
      <c r="C86" s="5"/>
      <c r="D86" s="5"/>
      <c r="E86" s="5"/>
      <c r="F86" s="5"/>
      <c r="G86" s="6"/>
      <c r="H86" s="6"/>
      <c r="I86" s="6"/>
    </row>
    <row r="87" spans="1:9" ht="12.75">
      <c r="A87" s="45"/>
      <c r="B87" s="5"/>
      <c r="C87" s="5"/>
      <c r="D87" s="5"/>
      <c r="E87" s="5"/>
      <c r="F87" s="5"/>
      <c r="G87" s="6"/>
      <c r="H87" s="6"/>
      <c r="I87" s="6"/>
    </row>
    <row r="88" spans="1:9" ht="12.75">
      <c r="A88" s="45"/>
      <c r="B88" s="5"/>
      <c r="C88" s="5"/>
      <c r="D88" s="5"/>
      <c r="E88" s="5"/>
      <c r="F88" s="5"/>
      <c r="G88" s="6"/>
      <c r="H88" s="6"/>
      <c r="I88" s="6"/>
    </row>
    <row r="89" spans="1:9" ht="12.75">
      <c r="A89" s="45"/>
      <c r="B89" s="5"/>
      <c r="C89" s="5"/>
      <c r="D89" s="5"/>
      <c r="E89" s="5"/>
      <c r="F89" s="5"/>
      <c r="G89" s="6"/>
      <c r="H89" s="6"/>
      <c r="I89" s="6"/>
    </row>
    <row r="90" spans="1:9" ht="12.75">
      <c r="A90" s="45"/>
      <c r="B90" s="5"/>
      <c r="C90" s="5"/>
      <c r="D90" s="5"/>
      <c r="E90" s="5"/>
      <c r="F90" s="5"/>
      <c r="G90" s="6"/>
      <c r="H90" s="6"/>
      <c r="I90" s="6"/>
    </row>
    <row r="91" spans="1:9" ht="12.75">
      <c r="A91" s="45"/>
      <c r="B91" s="5"/>
      <c r="C91" s="5"/>
      <c r="D91" s="5"/>
      <c r="E91" s="5"/>
      <c r="F91" s="5"/>
      <c r="G91" s="6"/>
      <c r="H91" s="6"/>
      <c r="I91" s="6"/>
    </row>
    <row r="92" spans="1:9" ht="12.75">
      <c r="A92" s="45"/>
      <c r="B92" s="5"/>
      <c r="C92" s="5"/>
      <c r="D92" s="5"/>
      <c r="E92" s="5"/>
      <c r="F92" s="5"/>
      <c r="G92" s="6"/>
      <c r="H92" s="6"/>
      <c r="I92" s="6"/>
    </row>
    <row r="93" spans="1:9" ht="12.75">
      <c r="A93" s="45"/>
      <c r="B93" s="5"/>
      <c r="C93" s="5"/>
      <c r="D93" s="5"/>
      <c r="E93" s="5"/>
      <c r="F93" s="5"/>
      <c r="G93" s="6"/>
      <c r="H93" s="6"/>
      <c r="I93" s="6"/>
    </row>
    <row r="94" spans="1:9" ht="12.75">
      <c r="A94" s="46"/>
      <c r="B94" s="13"/>
      <c r="C94" s="13"/>
      <c r="D94" s="13"/>
      <c r="E94" s="13"/>
      <c r="F94" s="13"/>
      <c r="G94" s="14"/>
      <c r="H94" s="14"/>
      <c r="I94" s="14"/>
    </row>
    <row r="95" spans="1:9" ht="12.75">
      <c r="A95" s="45"/>
      <c r="B95" s="5"/>
      <c r="C95" s="5"/>
      <c r="D95" s="5"/>
      <c r="E95" s="5"/>
      <c r="F95" s="5"/>
      <c r="G95" s="6"/>
      <c r="H95" s="6"/>
      <c r="I95" s="6"/>
    </row>
    <row r="96" spans="1:9" ht="12.75">
      <c r="A96" s="45"/>
      <c r="B96" s="5"/>
      <c r="C96" s="5"/>
      <c r="D96" s="5"/>
      <c r="E96" s="5"/>
      <c r="F96" s="5"/>
      <c r="G96" s="6"/>
      <c r="H96" s="6"/>
      <c r="I96" s="6"/>
    </row>
    <row r="97" spans="1:9" ht="12.75">
      <c r="A97" s="45"/>
      <c r="B97" s="5"/>
      <c r="C97" s="5"/>
      <c r="D97" s="5"/>
      <c r="E97" s="5"/>
      <c r="F97" s="5"/>
      <c r="G97" s="6"/>
      <c r="H97" s="6"/>
      <c r="I97" s="6"/>
    </row>
    <row r="98" spans="1:9" ht="12.75">
      <c r="A98" s="45"/>
      <c r="B98" s="5"/>
      <c r="C98" s="5"/>
      <c r="D98" s="5"/>
      <c r="E98" s="5"/>
      <c r="F98" s="5"/>
      <c r="G98" s="6"/>
      <c r="H98" s="6"/>
      <c r="I98" s="6"/>
    </row>
    <row r="99" spans="1:9" ht="12.75">
      <c r="A99" s="45"/>
      <c r="B99" s="5"/>
      <c r="C99" s="5"/>
      <c r="D99" s="5"/>
      <c r="E99" s="5"/>
      <c r="F99" s="5"/>
      <c r="G99" s="6"/>
      <c r="H99" s="6"/>
      <c r="I99" s="6"/>
    </row>
    <row r="100" spans="1:9" ht="12.75">
      <c r="A100" s="45"/>
      <c r="B100" s="13"/>
      <c r="C100" s="13"/>
      <c r="D100" s="13"/>
      <c r="E100" s="13"/>
      <c r="F100" s="13"/>
      <c r="G100" s="14"/>
      <c r="H100" s="14"/>
      <c r="I100" s="14"/>
    </row>
    <row r="101" spans="1:9" ht="12.75">
      <c r="A101" s="45"/>
      <c r="B101" s="13"/>
      <c r="C101" s="13"/>
      <c r="D101" s="13"/>
      <c r="E101" s="13"/>
      <c r="F101" s="13"/>
      <c r="G101" s="14"/>
      <c r="H101" s="6"/>
      <c r="I101" s="14"/>
    </row>
    <row r="102" spans="1:9" ht="12.75">
      <c r="A102" s="45"/>
      <c r="B102" s="5"/>
      <c r="C102" s="5"/>
      <c r="D102" s="5"/>
      <c r="E102" s="5"/>
      <c r="F102" s="5"/>
      <c r="G102" s="6"/>
      <c r="H102" s="6"/>
      <c r="I102" s="6"/>
    </row>
    <row r="103" spans="1:9" ht="12.75">
      <c r="A103" s="45"/>
      <c r="B103" s="5"/>
      <c r="C103" s="5"/>
      <c r="D103" s="5"/>
      <c r="E103" s="5"/>
      <c r="F103" s="5"/>
      <c r="G103" s="6"/>
      <c r="H103" s="6"/>
      <c r="I103" s="6"/>
    </row>
    <row r="104" spans="1:9" ht="12.75">
      <c r="A104" s="45"/>
      <c r="B104" s="13"/>
      <c r="C104" s="13"/>
      <c r="D104" s="13"/>
      <c r="E104" s="13"/>
      <c r="F104" s="13"/>
      <c r="G104" s="14"/>
      <c r="H104" s="6"/>
      <c r="I104" s="14"/>
    </row>
    <row r="105" spans="1:9" ht="12.75">
      <c r="A105" s="45"/>
      <c r="B105" s="13"/>
      <c r="C105" s="5"/>
      <c r="D105" s="5"/>
      <c r="E105" s="5"/>
      <c r="F105" s="5"/>
      <c r="G105" s="6"/>
      <c r="H105" s="6"/>
      <c r="I105" s="6"/>
    </row>
    <row r="106" spans="1:9" ht="12.75">
      <c r="A106" s="45"/>
      <c r="B106" s="13"/>
      <c r="C106" s="13"/>
      <c r="D106" s="13"/>
      <c r="E106" s="13"/>
      <c r="F106" s="13"/>
      <c r="G106" s="14"/>
      <c r="H106" s="14"/>
      <c r="I106" s="14"/>
    </row>
    <row r="107" spans="1:9" ht="12.75">
      <c r="A107" s="47"/>
      <c r="B107" s="5"/>
      <c r="C107" s="5"/>
      <c r="D107" s="5"/>
      <c r="E107" s="5"/>
      <c r="F107" s="5"/>
      <c r="G107" s="6"/>
      <c r="H107" s="6"/>
      <c r="I107" s="6"/>
    </row>
    <row r="108" spans="1:9" ht="12.75">
      <c r="A108" s="47"/>
      <c r="B108" s="5"/>
      <c r="C108" s="5"/>
      <c r="D108" s="5"/>
      <c r="E108" s="5"/>
      <c r="F108" s="5"/>
      <c r="G108" s="6"/>
      <c r="H108" s="6"/>
      <c r="I108" s="6"/>
    </row>
    <row r="109" spans="1:9" ht="12.75">
      <c r="A109" s="47"/>
      <c r="B109" s="5"/>
      <c r="C109" s="5"/>
      <c r="D109" s="5"/>
      <c r="E109" s="5"/>
      <c r="F109" s="5"/>
      <c r="G109" s="6"/>
      <c r="H109" s="6"/>
      <c r="I109" s="6"/>
    </row>
    <row r="110" spans="1:9" ht="12.75">
      <c r="A110" s="47"/>
      <c r="B110" s="5"/>
      <c r="C110" s="5"/>
      <c r="D110" s="5"/>
      <c r="E110" s="5"/>
      <c r="F110" s="5"/>
      <c r="G110" s="6"/>
      <c r="H110" s="11"/>
      <c r="I110" s="6"/>
    </row>
    <row r="111" spans="1:9" ht="12.75">
      <c r="A111" s="48"/>
      <c r="B111" s="13"/>
      <c r="C111" s="13"/>
      <c r="D111" s="13"/>
      <c r="E111" s="13"/>
      <c r="F111" s="13"/>
      <c r="G111" s="14"/>
      <c r="H111" s="14"/>
      <c r="I111" s="14"/>
    </row>
    <row r="112" spans="1:9" ht="12.75">
      <c r="A112" s="47"/>
      <c r="B112" s="5"/>
      <c r="C112" s="5"/>
      <c r="D112" s="5"/>
      <c r="E112" s="5"/>
      <c r="F112" s="5"/>
      <c r="G112" s="6"/>
      <c r="H112" s="6"/>
      <c r="I112" s="6"/>
    </row>
    <row r="113" spans="1:9" ht="12.75">
      <c r="A113" s="47"/>
      <c r="B113" s="5"/>
      <c r="C113" s="5"/>
      <c r="D113" s="5"/>
      <c r="E113" s="5"/>
      <c r="F113" s="5"/>
      <c r="G113" s="6"/>
      <c r="H113" s="6"/>
      <c r="I113" s="6"/>
    </row>
    <row r="114" spans="1:9" ht="12.75">
      <c r="A114" s="48"/>
      <c r="B114" s="13"/>
      <c r="C114" s="13"/>
      <c r="D114" s="13"/>
      <c r="E114" s="13"/>
      <c r="F114" s="13"/>
      <c r="G114" s="14"/>
      <c r="H114" s="14"/>
      <c r="I114" s="14"/>
    </row>
    <row r="115" spans="1:9" ht="12.75">
      <c r="A115" s="47"/>
      <c r="B115" s="5"/>
      <c r="C115" s="5"/>
      <c r="D115" s="5"/>
      <c r="E115" s="5"/>
      <c r="F115" s="5"/>
      <c r="G115" s="6"/>
      <c r="H115" s="6"/>
      <c r="I115" s="6"/>
    </row>
    <row r="116" spans="1:9" ht="12.75">
      <c r="A116" s="47"/>
      <c r="B116" s="5"/>
      <c r="C116" s="5"/>
      <c r="D116" s="5"/>
      <c r="E116" s="5"/>
      <c r="F116" s="5"/>
      <c r="G116" s="6"/>
      <c r="H116" s="6"/>
      <c r="I116" s="6"/>
    </row>
    <row r="117" spans="1:9" ht="12.75">
      <c r="A117" s="13"/>
      <c r="B117" s="1"/>
      <c r="C117" s="13"/>
      <c r="D117" s="13"/>
      <c r="E117" s="13"/>
      <c r="F117" s="13"/>
      <c r="G117" s="14"/>
      <c r="H117" s="14"/>
      <c r="I117" s="14"/>
    </row>
    <row r="118" spans="1:9" ht="12.75">
      <c r="A118" s="45"/>
      <c r="B118" s="1"/>
      <c r="C118" s="1"/>
      <c r="D118" s="1"/>
      <c r="E118" s="1"/>
      <c r="F118" s="1"/>
      <c r="G118" s="3"/>
      <c r="H118" s="3"/>
      <c r="I118" s="3"/>
    </row>
  </sheetData>
  <mergeCells count="70">
    <mergeCell ref="A28:E28"/>
    <mergeCell ref="A25:E25"/>
    <mergeCell ref="A27:E27"/>
    <mergeCell ref="A22:E22"/>
    <mergeCell ref="A23:E23"/>
    <mergeCell ref="A24:E24"/>
    <mergeCell ref="A26:E26"/>
    <mergeCell ref="A45:E45"/>
    <mergeCell ref="A63:E63"/>
    <mergeCell ref="A60:E60"/>
    <mergeCell ref="A61:E61"/>
    <mergeCell ref="A46:E46"/>
    <mergeCell ref="A47:E47"/>
    <mergeCell ref="A48:E48"/>
    <mergeCell ref="A54:E54"/>
    <mergeCell ref="A55:E55"/>
    <mergeCell ref="A56:E56"/>
    <mergeCell ref="A9:E9"/>
    <mergeCell ref="A12:E12"/>
    <mergeCell ref="A14:E14"/>
    <mergeCell ref="A10:E10"/>
    <mergeCell ref="A11:E11"/>
    <mergeCell ref="A13:E13"/>
    <mergeCell ref="F2:H2"/>
    <mergeCell ref="F3:F4"/>
    <mergeCell ref="G3:H3"/>
    <mergeCell ref="A8:E8"/>
    <mergeCell ref="A2:E4"/>
    <mergeCell ref="A6:G6"/>
    <mergeCell ref="A5:G5"/>
    <mergeCell ref="A21:E21"/>
    <mergeCell ref="A17:E17"/>
    <mergeCell ref="A19:E19"/>
    <mergeCell ref="A15:G15"/>
    <mergeCell ref="A18:E18"/>
    <mergeCell ref="A20:G20"/>
    <mergeCell ref="A16:E16"/>
    <mergeCell ref="A29:E29"/>
    <mergeCell ref="A30:E30"/>
    <mergeCell ref="A31:E31"/>
    <mergeCell ref="A33:E33"/>
    <mergeCell ref="A32:E32"/>
    <mergeCell ref="A34:E34"/>
    <mergeCell ref="A35:E35"/>
    <mergeCell ref="A37:E37"/>
    <mergeCell ref="A38:E38"/>
    <mergeCell ref="A36:E36"/>
    <mergeCell ref="A39:E39"/>
    <mergeCell ref="A40:E40"/>
    <mergeCell ref="A42:E42"/>
    <mergeCell ref="A44:E44"/>
    <mergeCell ref="A41:E41"/>
    <mergeCell ref="A43:E43"/>
    <mergeCell ref="G57:G58"/>
    <mergeCell ref="H57:H58"/>
    <mergeCell ref="A70:E70"/>
    <mergeCell ref="A57:E58"/>
    <mergeCell ref="A66:E66"/>
    <mergeCell ref="A68:E68"/>
    <mergeCell ref="A69:E69"/>
    <mergeCell ref="A62:E62"/>
    <mergeCell ref="A64:E64"/>
    <mergeCell ref="F57:F58"/>
    <mergeCell ref="A53:E53"/>
    <mergeCell ref="A67:E67"/>
    <mergeCell ref="A50:E50"/>
    <mergeCell ref="A49:E49"/>
    <mergeCell ref="A51:E51"/>
    <mergeCell ref="A52:E52"/>
    <mergeCell ref="A65:E65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77" r:id="rId1"/>
  <headerFooter alignWithMargins="0">
    <oddHeader>&amp;C&amp;"Arial CE,Félkövér"Normatív hozzájárulások és normatív, kötött felhasználású támogatások a 2009. évre&amp;R2/1 sz melléklet
.../2009(II....)  Egyek Önk.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B1">
      <selection activeCell="A2" sqref="A2:M3"/>
    </sheetView>
  </sheetViews>
  <sheetFormatPr defaultColWidth="9.00390625" defaultRowHeight="12.75"/>
  <cols>
    <col min="1" max="1" width="26.625" style="0" customWidth="1"/>
    <col min="2" max="2" width="13.25390625" style="0" customWidth="1"/>
    <col min="3" max="3" width="12.125" style="0" customWidth="1"/>
    <col min="4" max="5" width="14.875" style="0" customWidth="1"/>
    <col min="6" max="6" width="12.75390625" style="0" customWidth="1"/>
    <col min="7" max="7" width="11.625" style="0" customWidth="1"/>
    <col min="8" max="8" width="13.25390625" style="0" customWidth="1"/>
    <col min="9" max="10" width="12.125" style="0" customWidth="1"/>
    <col min="11" max="11" width="11.875" style="0" customWidth="1"/>
    <col min="12" max="12" width="11.75390625" style="0" customWidth="1"/>
    <col min="13" max="13" width="12.00390625" style="0" customWidth="1"/>
  </cols>
  <sheetData>
    <row r="2" spans="1:21" ht="26.25" customHeight="1">
      <c r="A2" s="579" t="s">
        <v>580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102"/>
      <c r="O2" s="102"/>
      <c r="P2" s="102"/>
      <c r="Q2" s="102"/>
      <c r="R2" s="102"/>
      <c r="S2" s="102"/>
      <c r="T2" s="102"/>
      <c r="U2" s="102"/>
    </row>
    <row r="3" spans="1:21" ht="15.75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102"/>
      <c r="O3" s="102"/>
      <c r="P3" s="102"/>
      <c r="Q3" s="102"/>
      <c r="R3" s="102"/>
      <c r="S3" s="102"/>
      <c r="T3" s="102"/>
      <c r="U3" s="102"/>
    </row>
    <row r="4" spans="1:21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2"/>
      <c r="O4" s="102"/>
      <c r="P4" s="102"/>
      <c r="Q4" s="102"/>
      <c r="R4" s="102"/>
      <c r="S4" s="102"/>
      <c r="T4" s="102"/>
      <c r="U4" s="102"/>
    </row>
    <row r="5" spans="1:21" ht="16.5" thickBot="1">
      <c r="A5" s="102"/>
      <c r="B5" s="102"/>
      <c r="C5" s="102"/>
      <c r="D5" s="102"/>
      <c r="E5" s="102"/>
      <c r="F5" s="102"/>
      <c r="G5" s="111"/>
      <c r="I5" s="111" t="s">
        <v>114</v>
      </c>
      <c r="J5" s="111"/>
      <c r="K5" s="111"/>
      <c r="L5" s="111"/>
      <c r="M5" s="111"/>
      <c r="N5" s="102"/>
      <c r="O5" s="102"/>
      <c r="P5" s="102"/>
      <c r="Q5" s="102"/>
      <c r="R5" s="102"/>
      <c r="S5" s="102"/>
      <c r="T5" s="102"/>
      <c r="U5" s="102"/>
    </row>
    <row r="6" spans="1:21" ht="16.5" thickBot="1">
      <c r="A6" s="110"/>
      <c r="B6" s="574" t="s">
        <v>434</v>
      </c>
      <c r="C6" s="575"/>
      <c r="D6" s="575"/>
      <c r="E6" s="575"/>
      <c r="F6" s="575"/>
      <c r="G6" s="575"/>
      <c r="H6" s="575"/>
      <c r="I6" s="575"/>
      <c r="J6" s="575"/>
      <c r="K6" s="576"/>
      <c r="L6" s="394"/>
      <c r="M6" s="394"/>
      <c r="N6" s="102"/>
      <c r="O6" s="102"/>
      <c r="P6" s="102"/>
      <c r="Q6" s="102"/>
      <c r="R6" s="102"/>
      <c r="S6" s="102"/>
      <c r="T6" s="102"/>
      <c r="U6" s="102"/>
    </row>
    <row r="7" spans="1:12" ht="12.75" customHeight="1">
      <c r="A7" s="580" t="s">
        <v>144</v>
      </c>
      <c r="B7" s="530" t="s">
        <v>449</v>
      </c>
      <c r="C7" s="582" t="s">
        <v>450</v>
      </c>
      <c r="D7" s="530" t="s">
        <v>451</v>
      </c>
      <c r="E7" s="530" t="s">
        <v>452</v>
      </c>
      <c r="F7" s="530" t="s">
        <v>453</v>
      </c>
      <c r="G7" s="530" t="s">
        <v>454</v>
      </c>
      <c r="H7" s="532" t="s">
        <v>455</v>
      </c>
      <c r="I7" s="532" t="s">
        <v>456</v>
      </c>
      <c r="J7" s="577" t="s">
        <v>458</v>
      </c>
      <c r="K7" s="577" t="s">
        <v>457</v>
      </c>
      <c r="L7" s="101"/>
    </row>
    <row r="8" spans="1:12" ht="43.5" customHeight="1" thickBot="1">
      <c r="A8" s="581"/>
      <c r="B8" s="531"/>
      <c r="C8" s="583"/>
      <c r="D8" s="531"/>
      <c r="E8" s="531"/>
      <c r="F8" s="531"/>
      <c r="G8" s="531"/>
      <c r="H8" s="533"/>
      <c r="I8" s="533"/>
      <c r="J8" s="578"/>
      <c r="K8" s="578"/>
      <c r="L8" s="101"/>
    </row>
    <row r="9" spans="1:12" ht="21" customHeight="1">
      <c r="A9" s="361" t="s">
        <v>149</v>
      </c>
      <c r="B9" s="106">
        <v>135545</v>
      </c>
      <c r="C9" s="58">
        <v>196331</v>
      </c>
      <c r="D9" s="106">
        <v>64180</v>
      </c>
      <c r="E9" s="106">
        <v>53252</v>
      </c>
      <c r="F9" s="106">
        <v>94912</v>
      </c>
      <c r="G9" s="106">
        <v>68912</v>
      </c>
      <c r="H9" s="59">
        <v>6955</v>
      </c>
      <c r="I9" s="106">
        <v>10260</v>
      </c>
      <c r="J9" s="439">
        <f aca="true" t="shared" si="0" ref="J9:J14">B9+D9+F9+H9</f>
        <v>301592</v>
      </c>
      <c r="K9" s="112">
        <f>SUM(C9+E9+G9+I9)</f>
        <v>328755</v>
      </c>
      <c r="L9" s="101"/>
    </row>
    <row r="10" spans="1:12" ht="21" customHeight="1">
      <c r="A10" s="361" t="s">
        <v>150</v>
      </c>
      <c r="B10" s="106">
        <v>47931</v>
      </c>
      <c r="C10" s="58">
        <v>71758</v>
      </c>
      <c r="D10" s="106">
        <v>20558</v>
      </c>
      <c r="E10" s="106">
        <v>18619</v>
      </c>
      <c r="F10" s="106">
        <v>28391</v>
      </c>
      <c r="G10" s="106">
        <v>23742</v>
      </c>
      <c r="H10" s="59">
        <v>2174</v>
      </c>
      <c r="I10" s="106">
        <v>3446</v>
      </c>
      <c r="J10" s="439">
        <f t="shared" si="0"/>
        <v>99054</v>
      </c>
      <c r="K10" s="60">
        <f>SUM(C10+E10+G10+I10)</f>
        <v>117565</v>
      </c>
      <c r="L10" s="101"/>
    </row>
    <row r="11" spans="1:12" ht="21" customHeight="1">
      <c r="A11" s="361" t="s">
        <v>155</v>
      </c>
      <c r="B11" s="106">
        <v>78202</v>
      </c>
      <c r="C11" s="58">
        <v>84668</v>
      </c>
      <c r="D11" s="106">
        <v>13794</v>
      </c>
      <c r="E11" s="106">
        <v>17538</v>
      </c>
      <c r="F11" s="106">
        <v>30722</v>
      </c>
      <c r="G11" s="106">
        <v>33396</v>
      </c>
      <c r="H11" s="59">
        <v>4796</v>
      </c>
      <c r="I11" s="106">
        <v>5431</v>
      </c>
      <c r="J11" s="439">
        <f t="shared" si="0"/>
        <v>127514</v>
      </c>
      <c r="K11" s="60">
        <f>SUM(C11+E11+G11+I11)</f>
        <v>141033</v>
      </c>
      <c r="L11" s="101"/>
    </row>
    <row r="12" spans="1:12" ht="21" customHeight="1">
      <c r="A12" s="362" t="s">
        <v>151</v>
      </c>
      <c r="B12" s="106">
        <v>250</v>
      </c>
      <c r="C12" s="64">
        <v>250</v>
      </c>
      <c r="D12" s="106"/>
      <c r="E12" s="106"/>
      <c r="F12" s="106"/>
      <c r="G12" s="106"/>
      <c r="H12" s="59"/>
      <c r="I12" s="106"/>
      <c r="J12" s="439">
        <f t="shared" si="0"/>
        <v>250</v>
      </c>
      <c r="K12" s="60">
        <f>SUM(C12+E12+G12+I12)</f>
        <v>250</v>
      </c>
      <c r="L12" s="101"/>
    </row>
    <row r="13" spans="1:12" ht="21" customHeight="1">
      <c r="A13" s="361" t="s">
        <v>152</v>
      </c>
      <c r="B13" s="106">
        <v>301078</v>
      </c>
      <c r="C13" s="58">
        <v>202337</v>
      </c>
      <c r="D13" s="106">
        <v>11654</v>
      </c>
      <c r="E13" s="106">
        <v>13642</v>
      </c>
      <c r="F13" s="106">
        <v>12973</v>
      </c>
      <c r="G13" s="106">
        <v>17200</v>
      </c>
      <c r="H13" s="106"/>
      <c r="I13" s="106"/>
      <c r="J13" s="439">
        <f t="shared" si="0"/>
        <v>325705</v>
      </c>
      <c r="K13" s="60">
        <f>SUM(C13+E13+G13+I13)</f>
        <v>233179</v>
      </c>
      <c r="L13" s="101"/>
    </row>
    <row r="14" spans="1:12" ht="21" customHeight="1" thickBot="1">
      <c r="A14" s="381" t="s">
        <v>437</v>
      </c>
      <c r="B14" s="107">
        <v>42734</v>
      </c>
      <c r="C14" s="365">
        <v>40228</v>
      </c>
      <c r="D14" s="107"/>
      <c r="E14" s="107"/>
      <c r="F14" s="107"/>
      <c r="G14" s="107"/>
      <c r="H14" s="107"/>
      <c r="I14" s="107"/>
      <c r="J14" s="439">
        <f t="shared" si="0"/>
        <v>42734</v>
      </c>
      <c r="K14" s="382">
        <f>C14+E14+G14+I14</f>
        <v>40228</v>
      </c>
      <c r="L14" s="101"/>
    </row>
    <row r="15" spans="1:12" ht="21" customHeight="1" thickBot="1">
      <c r="A15" s="80" t="s">
        <v>153</v>
      </c>
      <c r="B15" s="77">
        <f>SUM(B9:B14)</f>
        <v>605740</v>
      </c>
      <c r="C15" s="380">
        <f>SUM(C9:C14)</f>
        <v>595572</v>
      </c>
      <c r="D15" s="77">
        <f aca="true" t="shared" si="1" ref="D15:I15">SUM(D9:D13)</f>
        <v>110186</v>
      </c>
      <c r="E15" s="77">
        <f t="shared" si="1"/>
        <v>103051</v>
      </c>
      <c r="F15" s="77">
        <f t="shared" si="1"/>
        <v>166998</v>
      </c>
      <c r="G15" s="77">
        <f t="shared" si="1"/>
        <v>143250</v>
      </c>
      <c r="H15" s="77">
        <f t="shared" si="1"/>
        <v>13925</v>
      </c>
      <c r="I15" s="77">
        <f t="shared" si="1"/>
        <v>19137</v>
      </c>
      <c r="J15" s="77">
        <f>SUM(J9:J14)</f>
        <v>896849</v>
      </c>
      <c r="K15" s="77">
        <f>SUM(C15+E15+G15+I15)</f>
        <v>861010</v>
      </c>
      <c r="L15" s="101"/>
    </row>
    <row r="16" spans="1:12" ht="21" customHeight="1" thickBot="1">
      <c r="A16" s="10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101"/>
    </row>
    <row r="17" spans="1:12" ht="21" customHeight="1" thickBot="1">
      <c r="A17" s="80" t="s">
        <v>156</v>
      </c>
      <c r="B17" s="77">
        <v>134081</v>
      </c>
      <c r="C17" s="467">
        <v>70524</v>
      </c>
      <c r="D17" s="77">
        <v>36879</v>
      </c>
      <c r="E17" s="77">
        <v>677</v>
      </c>
      <c r="F17" s="77">
        <v>1666</v>
      </c>
      <c r="G17" s="77">
        <v>27107</v>
      </c>
      <c r="H17" s="77">
        <v>246</v>
      </c>
      <c r="I17" s="80"/>
      <c r="J17" s="109">
        <f>B17+D17+F17+H17</f>
        <v>172872</v>
      </c>
      <c r="K17" s="77">
        <f>SUM(C17+E17+G17+I17)</f>
        <v>98308</v>
      </c>
      <c r="L17" s="101"/>
    </row>
    <row r="18" spans="1:12" ht="21" customHeight="1" thickBot="1">
      <c r="A18" s="10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101"/>
    </row>
    <row r="19" spans="1:12" ht="21" customHeight="1" thickBot="1">
      <c r="A19" s="80" t="s">
        <v>157</v>
      </c>
      <c r="B19" s="80"/>
      <c r="C19" s="467">
        <v>38223</v>
      </c>
      <c r="D19" s="80"/>
      <c r="E19" s="80"/>
      <c r="F19" s="80"/>
      <c r="G19" s="80"/>
      <c r="H19" s="80"/>
      <c r="I19" s="80"/>
      <c r="J19" s="80"/>
      <c r="K19" s="77">
        <f>SUM(C19+E19+G19+I19)</f>
        <v>38223</v>
      </c>
      <c r="L19" s="101"/>
    </row>
    <row r="20" spans="1:12" ht="21" customHeight="1" thickBot="1">
      <c r="A20" s="10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101"/>
    </row>
    <row r="21" spans="1:12" ht="21" customHeight="1" thickBot="1">
      <c r="A21" s="80" t="s">
        <v>158</v>
      </c>
      <c r="B21" s="77">
        <f aca="true" t="shared" si="2" ref="B21:J21">B15+B17+B19</f>
        <v>739821</v>
      </c>
      <c r="C21" s="77">
        <f t="shared" si="2"/>
        <v>704319</v>
      </c>
      <c r="D21" s="77">
        <f t="shared" si="2"/>
        <v>147065</v>
      </c>
      <c r="E21" s="77">
        <f t="shared" si="2"/>
        <v>103728</v>
      </c>
      <c r="F21" s="77">
        <f t="shared" si="2"/>
        <v>168664</v>
      </c>
      <c r="G21" s="77">
        <f t="shared" si="2"/>
        <v>170357</v>
      </c>
      <c r="H21" s="77">
        <f t="shared" si="2"/>
        <v>14171</v>
      </c>
      <c r="I21" s="77">
        <f t="shared" si="2"/>
        <v>19137</v>
      </c>
      <c r="J21" s="77">
        <f t="shared" si="2"/>
        <v>1069721</v>
      </c>
      <c r="K21" s="77">
        <f>K15+K17+K19</f>
        <v>997541</v>
      </c>
      <c r="L21" s="101"/>
    </row>
    <row r="22" spans="1:12" ht="21" customHeight="1" thickBo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1"/>
    </row>
    <row r="23" spans="1:12" ht="21" customHeight="1" thickBot="1">
      <c r="A23" s="80" t="s">
        <v>154</v>
      </c>
      <c r="B23" s="80"/>
      <c r="C23" s="80">
        <v>22</v>
      </c>
      <c r="D23" s="80"/>
      <c r="E23" s="80">
        <v>27</v>
      </c>
      <c r="F23" s="80"/>
      <c r="G23" s="80">
        <v>30</v>
      </c>
      <c r="H23" s="80"/>
      <c r="I23" s="80">
        <v>3</v>
      </c>
      <c r="J23" s="80"/>
      <c r="K23" s="77">
        <f>SUM(C23+E23+G23+I23)</f>
        <v>82</v>
      </c>
      <c r="L23" s="101"/>
    </row>
    <row r="24" spans="1:12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6.5" customHeight="1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6"/>
      <c r="L25" s="101"/>
    </row>
    <row r="26" spans="1:14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</sheetData>
  <mergeCells count="13">
    <mergeCell ref="B7:B8"/>
    <mergeCell ref="F7:F8"/>
    <mergeCell ref="H7:H8"/>
    <mergeCell ref="B6:K6"/>
    <mergeCell ref="J7:J8"/>
    <mergeCell ref="A2:M3"/>
    <mergeCell ref="A7:A8"/>
    <mergeCell ref="C7:C8"/>
    <mergeCell ref="E7:E8"/>
    <mergeCell ref="G7:G8"/>
    <mergeCell ref="I7:I8"/>
    <mergeCell ref="K7:K8"/>
    <mergeCell ref="D7:D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7" r:id="rId1"/>
  <headerFooter alignWithMargins="0">
    <oddHeader>&amp;R3.sz. melléklet
..../2009.(....)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42"/>
  <sheetViews>
    <sheetView workbookViewId="0" topLeftCell="A1">
      <selection activeCell="G13" sqref="G13"/>
    </sheetView>
  </sheetViews>
  <sheetFormatPr defaultColWidth="9.00390625" defaultRowHeight="12.75"/>
  <cols>
    <col min="1" max="1" width="5.25390625" style="0" customWidth="1"/>
    <col min="2" max="2" width="36.25390625" style="0" customWidth="1"/>
    <col min="3" max="7" width="17.75390625" style="0" customWidth="1"/>
  </cols>
  <sheetData>
    <row r="1" ht="7.5" customHeight="1"/>
    <row r="2" spans="2:7" ht="30" customHeight="1">
      <c r="B2" s="579" t="s">
        <v>459</v>
      </c>
      <c r="C2" s="579"/>
      <c r="D2" s="579"/>
      <c r="E2" s="579"/>
      <c r="F2" s="579"/>
      <c r="G2" s="579"/>
    </row>
    <row r="3" spans="2:7" ht="4.5" customHeight="1" thickBot="1">
      <c r="B3" s="579"/>
      <c r="C3" s="579"/>
      <c r="D3" s="579"/>
      <c r="E3" s="579"/>
      <c r="F3" s="579"/>
      <c r="G3" s="579"/>
    </row>
    <row r="4" spans="2:7" ht="3.75" customHeight="1" hidden="1" thickBot="1">
      <c r="B4" s="102"/>
      <c r="C4" s="102"/>
      <c r="D4" s="102"/>
      <c r="E4" s="102"/>
      <c r="F4" s="102"/>
      <c r="G4" s="111" t="s">
        <v>114</v>
      </c>
    </row>
    <row r="5" spans="2:7" ht="15.75" customHeight="1">
      <c r="B5" s="580" t="s">
        <v>144</v>
      </c>
      <c r="C5" s="585" t="s">
        <v>145</v>
      </c>
      <c r="D5" s="585" t="s">
        <v>146</v>
      </c>
      <c r="E5" s="585" t="s">
        <v>159</v>
      </c>
      <c r="F5" s="585" t="s">
        <v>147</v>
      </c>
      <c r="G5" s="588" t="s">
        <v>148</v>
      </c>
    </row>
    <row r="6" spans="2:7" ht="35.25" customHeight="1" thickBot="1">
      <c r="B6" s="584"/>
      <c r="C6" s="586"/>
      <c r="D6" s="587"/>
      <c r="E6" s="587"/>
      <c r="F6" s="587"/>
      <c r="G6" s="589"/>
    </row>
    <row r="7" spans="2:7" ht="15" customHeight="1" thickBot="1">
      <c r="B7" s="113" t="s">
        <v>149</v>
      </c>
      <c r="C7" s="77">
        <f>C8+C10+C11</f>
        <v>196331</v>
      </c>
      <c r="D7" s="77">
        <f>D8+D10+D11</f>
        <v>53252</v>
      </c>
      <c r="E7" s="77">
        <f>E8+E10+E11</f>
        <v>68912</v>
      </c>
      <c r="F7" s="77">
        <f>F8+F10+F11</f>
        <v>10260</v>
      </c>
      <c r="G7" s="109">
        <f aca="true" t="shared" si="0" ref="G7:G12">SUM(C7:F7)</f>
        <v>328755</v>
      </c>
    </row>
    <row r="8" spans="2:7" ht="15" customHeight="1">
      <c r="B8" s="114" t="s">
        <v>160</v>
      </c>
      <c r="C8" s="56">
        <v>176006</v>
      </c>
      <c r="D8" s="56">
        <v>46226</v>
      </c>
      <c r="E8" s="56">
        <v>57153</v>
      </c>
      <c r="F8" s="56">
        <v>8956</v>
      </c>
      <c r="G8" s="120">
        <f t="shared" si="0"/>
        <v>288341</v>
      </c>
    </row>
    <row r="9" spans="2:7" ht="15" customHeight="1">
      <c r="B9" s="114" t="s">
        <v>178</v>
      </c>
      <c r="C9" s="56">
        <v>127547</v>
      </c>
      <c r="D9" s="56">
        <v>0</v>
      </c>
      <c r="E9" s="56">
        <v>0</v>
      </c>
      <c r="F9" s="56">
        <v>3993</v>
      </c>
      <c r="G9" s="121">
        <f t="shared" si="0"/>
        <v>131540</v>
      </c>
    </row>
    <row r="10" spans="2:7" ht="15" customHeight="1">
      <c r="B10" s="115" t="s">
        <v>161</v>
      </c>
      <c r="C10" s="57">
        <v>11561</v>
      </c>
      <c r="D10" s="57">
        <v>6144</v>
      </c>
      <c r="E10" s="57">
        <v>9710</v>
      </c>
      <c r="F10" s="57">
        <v>724</v>
      </c>
      <c r="G10" s="121">
        <f t="shared" si="0"/>
        <v>28139</v>
      </c>
    </row>
    <row r="11" spans="2:7" ht="15" customHeight="1">
      <c r="B11" s="115" t="s">
        <v>162</v>
      </c>
      <c r="C11" s="57">
        <v>8764</v>
      </c>
      <c r="D11" s="57">
        <v>882</v>
      </c>
      <c r="E11" s="57">
        <v>2049</v>
      </c>
      <c r="F11" s="57">
        <v>580</v>
      </c>
      <c r="G11" s="122">
        <f t="shared" si="0"/>
        <v>12275</v>
      </c>
    </row>
    <row r="12" spans="2:7" ht="15" customHeight="1" thickBot="1">
      <c r="B12" s="116" t="s">
        <v>163</v>
      </c>
      <c r="C12" s="63">
        <v>8089</v>
      </c>
      <c r="D12" s="63">
        <v>0</v>
      </c>
      <c r="E12" s="63">
        <v>0</v>
      </c>
      <c r="F12" s="63">
        <v>0</v>
      </c>
      <c r="G12" s="123">
        <f t="shared" si="0"/>
        <v>8089</v>
      </c>
    </row>
    <row r="13" spans="2:7" ht="15" customHeight="1">
      <c r="B13" s="398" t="s">
        <v>150</v>
      </c>
      <c r="C13" s="457">
        <f>SUM(C14:C16)+C17</f>
        <v>71758</v>
      </c>
      <c r="D13" s="457">
        <f>SUM(D14:D16)+D17</f>
        <v>18619</v>
      </c>
      <c r="E13" s="457">
        <f>SUM(E14:E16)+E17</f>
        <v>23742</v>
      </c>
      <c r="F13" s="457">
        <f>SUM(F14:F16)+F17</f>
        <v>3446</v>
      </c>
      <c r="G13" s="457">
        <f>SUM(G14:G16)+G17</f>
        <v>117565</v>
      </c>
    </row>
    <row r="14" spans="2:7" ht="15" customHeight="1">
      <c r="B14" s="130" t="s">
        <v>164</v>
      </c>
      <c r="C14" s="106">
        <v>60490</v>
      </c>
      <c r="D14" s="106">
        <v>15240</v>
      </c>
      <c r="E14" s="106">
        <v>19601</v>
      </c>
      <c r="F14" s="106">
        <v>2867</v>
      </c>
      <c r="G14" s="469">
        <f aca="true" t="shared" si="1" ref="G14:G40">SUM(C14:F14)</f>
        <v>98198</v>
      </c>
    </row>
    <row r="15" spans="2:7" ht="15" customHeight="1">
      <c r="B15" s="130" t="s">
        <v>165</v>
      </c>
      <c r="C15" s="106">
        <v>5649</v>
      </c>
      <c r="D15" s="106">
        <v>1576</v>
      </c>
      <c r="E15" s="106">
        <v>2027</v>
      </c>
      <c r="F15" s="106">
        <v>297</v>
      </c>
      <c r="G15" s="469">
        <f t="shared" si="1"/>
        <v>9549</v>
      </c>
    </row>
    <row r="16" spans="2:7" ht="15" customHeight="1">
      <c r="B16" s="130" t="s">
        <v>166</v>
      </c>
      <c r="C16" s="106">
        <v>4510</v>
      </c>
      <c r="D16" s="106">
        <v>632</v>
      </c>
      <c r="E16" s="106">
        <v>702</v>
      </c>
      <c r="F16" s="106">
        <v>163</v>
      </c>
      <c r="G16" s="469">
        <f t="shared" si="1"/>
        <v>6007</v>
      </c>
    </row>
    <row r="17" spans="2:7" ht="15" customHeight="1" thickBot="1">
      <c r="B17" s="470" t="s">
        <v>621</v>
      </c>
      <c r="C17" s="107">
        <v>1109</v>
      </c>
      <c r="D17" s="107">
        <v>1171</v>
      </c>
      <c r="E17" s="107">
        <v>1412</v>
      </c>
      <c r="F17" s="107">
        <v>119</v>
      </c>
      <c r="G17" s="469">
        <f t="shared" si="1"/>
        <v>3811</v>
      </c>
    </row>
    <row r="18" spans="2:7" ht="15" customHeight="1" thickBot="1">
      <c r="B18" s="113" t="s">
        <v>155</v>
      </c>
      <c r="C18" s="77">
        <f>C19+C22</f>
        <v>84668</v>
      </c>
      <c r="D18" s="77">
        <f>D19+D22</f>
        <v>17538</v>
      </c>
      <c r="E18" s="77">
        <f>E19+E22</f>
        <v>33396</v>
      </c>
      <c r="F18" s="77">
        <f>F19+F22</f>
        <v>5431</v>
      </c>
      <c r="G18" s="109">
        <f t="shared" si="1"/>
        <v>141033</v>
      </c>
    </row>
    <row r="19" spans="2:7" ht="15" customHeight="1">
      <c r="B19" s="117" t="s">
        <v>167</v>
      </c>
      <c r="C19" s="55">
        <v>75215</v>
      </c>
      <c r="D19" s="55">
        <v>17288</v>
      </c>
      <c r="E19" s="55">
        <v>33067</v>
      </c>
      <c r="F19" s="55">
        <v>5404</v>
      </c>
      <c r="G19" s="112">
        <f t="shared" si="1"/>
        <v>130974</v>
      </c>
    </row>
    <row r="20" spans="2:7" ht="15" customHeight="1">
      <c r="B20" s="115" t="s">
        <v>169</v>
      </c>
      <c r="C20" s="57">
        <v>2000</v>
      </c>
      <c r="D20" s="57">
        <v>0</v>
      </c>
      <c r="E20" s="57"/>
      <c r="F20" s="57">
        <v>0</v>
      </c>
      <c r="G20" s="60">
        <f t="shared" si="1"/>
        <v>2000</v>
      </c>
    </row>
    <row r="21" spans="2:7" ht="15" customHeight="1">
      <c r="B21" s="115" t="s">
        <v>168</v>
      </c>
      <c r="C21" s="57">
        <v>200</v>
      </c>
      <c r="D21" s="57">
        <v>0</v>
      </c>
      <c r="E21" s="57"/>
      <c r="F21" s="57">
        <v>0</v>
      </c>
      <c r="G21" s="60">
        <f t="shared" si="1"/>
        <v>200</v>
      </c>
    </row>
    <row r="22" spans="2:7" ht="15" customHeight="1">
      <c r="B22" s="116" t="s">
        <v>170</v>
      </c>
      <c r="C22" s="57">
        <v>9453</v>
      </c>
      <c r="D22" s="57">
        <v>250</v>
      </c>
      <c r="E22" s="57">
        <v>329</v>
      </c>
      <c r="F22" s="57">
        <v>27</v>
      </c>
      <c r="G22" s="60">
        <f t="shared" si="1"/>
        <v>10059</v>
      </c>
    </row>
    <row r="23" spans="2:7" ht="15" customHeight="1" thickBot="1">
      <c r="B23" s="116" t="s">
        <v>460</v>
      </c>
      <c r="C23" s="78">
        <v>6800</v>
      </c>
      <c r="D23" s="78">
        <v>0</v>
      </c>
      <c r="E23" s="78"/>
      <c r="F23" s="78">
        <v>0</v>
      </c>
      <c r="G23" s="124">
        <f t="shared" si="1"/>
        <v>6800</v>
      </c>
    </row>
    <row r="24" spans="2:7" s="458" customFormat="1" ht="15" customHeight="1" thickBot="1">
      <c r="B24" s="113" t="s">
        <v>440</v>
      </c>
      <c r="C24" s="77">
        <v>40228</v>
      </c>
      <c r="D24" s="77"/>
      <c r="E24" s="77"/>
      <c r="F24" s="77"/>
      <c r="G24" s="124">
        <f t="shared" si="1"/>
        <v>40228</v>
      </c>
    </row>
    <row r="25" spans="2:7" ht="15" customHeight="1" thickBot="1">
      <c r="B25" s="113" t="s">
        <v>554</v>
      </c>
      <c r="C25" s="77">
        <f>SUM(C26:C27)</f>
        <v>130754</v>
      </c>
      <c r="D25" s="77">
        <f>SUM(D26:D27)</f>
        <v>13642</v>
      </c>
      <c r="E25" s="77">
        <f>SUM(E26:E27)</f>
        <v>16715</v>
      </c>
      <c r="F25" s="77">
        <f>SUM(F26:F27)</f>
        <v>0</v>
      </c>
      <c r="G25" s="109">
        <f t="shared" si="1"/>
        <v>161111</v>
      </c>
    </row>
    <row r="26" spans="2:7" ht="15" customHeight="1">
      <c r="B26" s="117" t="s">
        <v>171</v>
      </c>
      <c r="C26" s="55">
        <v>130504</v>
      </c>
      <c r="D26" s="55">
        <v>13642</v>
      </c>
      <c r="E26" s="55">
        <v>16715</v>
      </c>
      <c r="F26" s="55"/>
      <c r="G26" s="112">
        <f>SUM(C26:F26)</f>
        <v>160861</v>
      </c>
    </row>
    <row r="27" spans="2:7" ht="15" customHeight="1" thickBot="1">
      <c r="B27" s="116" t="s">
        <v>172</v>
      </c>
      <c r="C27" s="63">
        <v>250</v>
      </c>
      <c r="D27" s="63"/>
      <c r="E27" s="63"/>
      <c r="F27" s="63"/>
      <c r="G27" s="124">
        <f>SUM(C27:F27)</f>
        <v>250</v>
      </c>
    </row>
    <row r="28" spans="2:7" ht="15" customHeight="1" thickBot="1">
      <c r="B28" s="113" t="s">
        <v>152</v>
      </c>
      <c r="C28" s="77">
        <f>C29+C35</f>
        <v>71833</v>
      </c>
      <c r="D28" s="77">
        <f>D29+D35</f>
        <v>0</v>
      </c>
      <c r="E28" s="77">
        <f>E29+E35</f>
        <v>485</v>
      </c>
      <c r="F28" s="77">
        <f>F29+F35</f>
        <v>0</v>
      </c>
      <c r="G28" s="77">
        <f>G29+G35</f>
        <v>72318</v>
      </c>
    </row>
    <row r="29" spans="2:7" ht="15" customHeight="1" thickBot="1">
      <c r="B29" s="398" t="s">
        <v>273</v>
      </c>
      <c r="C29" s="457">
        <f>SUM(C30:C34)</f>
        <v>13426</v>
      </c>
      <c r="D29" s="457">
        <f>SUM(D30:D34)</f>
        <v>0</v>
      </c>
      <c r="E29" s="457">
        <f>SUM(E30:E34)</f>
        <v>485</v>
      </c>
      <c r="F29" s="457">
        <f>SUM(F30:F34)</f>
        <v>0</v>
      </c>
      <c r="G29" s="457">
        <f>SUM(G30:G34)</f>
        <v>13911</v>
      </c>
    </row>
    <row r="30" spans="2:7" ht="15" customHeight="1">
      <c r="B30" s="117" t="s">
        <v>173</v>
      </c>
      <c r="C30" s="55">
        <v>1000</v>
      </c>
      <c r="D30" s="55"/>
      <c r="E30" s="55"/>
      <c r="F30" s="55"/>
      <c r="G30" s="112">
        <f t="shared" si="1"/>
        <v>1000</v>
      </c>
    </row>
    <row r="31" spans="2:7" ht="15" customHeight="1">
      <c r="B31" s="114" t="s">
        <v>462</v>
      </c>
      <c r="C31" s="56">
        <v>1011</v>
      </c>
      <c r="D31" s="56"/>
      <c r="E31" s="56"/>
      <c r="F31" s="56"/>
      <c r="G31" s="397">
        <f t="shared" si="1"/>
        <v>1011</v>
      </c>
    </row>
    <row r="32" spans="2:7" ht="15" customHeight="1">
      <c r="B32" s="114" t="s">
        <v>578</v>
      </c>
      <c r="C32" s="56"/>
      <c r="D32" s="56"/>
      <c r="E32" s="56">
        <v>485</v>
      </c>
      <c r="F32" s="56"/>
      <c r="G32" s="397">
        <f t="shared" si="1"/>
        <v>485</v>
      </c>
    </row>
    <row r="33" spans="2:7" ht="15" customHeight="1">
      <c r="B33" s="115" t="s">
        <v>461</v>
      </c>
      <c r="C33" s="57">
        <v>4300</v>
      </c>
      <c r="D33" s="57"/>
      <c r="E33" s="57"/>
      <c r="F33" s="57"/>
      <c r="G33" s="60">
        <f t="shared" si="1"/>
        <v>4300</v>
      </c>
    </row>
    <row r="34" spans="2:7" ht="15" customHeight="1" thickBot="1">
      <c r="B34" s="116" t="s">
        <v>174</v>
      </c>
      <c r="C34" s="63">
        <v>7115</v>
      </c>
      <c r="D34" s="63"/>
      <c r="E34" s="63"/>
      <c r="F34" s="63"/>
      <c r="G34" s="382">
        <f t="shared" si="1"/>
        <v>7115</v>
      </c>
    </row>
    <row r="35" spans="2:7" s="458" customFormat="1" ht="15" customHeight="1" thickBot="1">
      <c r="B35" s="113" t="s">
        <v>579</v>
      </c>
      <c r="C35" s="77">
        <f>SUM(C36:C40)</f>
        <v>58407</v>
      </c>
      <c r="D35" s="77">
        <f>SUM(D36:D40)</f>
        <v>0</v>
      </c>
      <c r="E35" s="77">
        <f>SUM(E36:E40)</f>
        <v>0</v>
      </c>
      <c r="F35" s="77">
        <f>SUM(F36:F40)</f>
        <v>0</v>
      </c>
      <c r="G35" s="77">
        <f>SUM(G36:G40)</f>
        <v>58407</v>
      </c>
    </row>
    <row r="36" spans="2:7" ht="15" customHeight="1">
      <c r="B36" s="83" t="s">
        <v>175</v>
      </c>
      <c r="C36" s="78">
        <v>49211</v>
      </c>
      <c r="D36" s="78"/>
      <c r="E36" s="78"/>
      <c r="F36" s="78"/>
      <c r="G36" s="397">
        <f t="shared" si="1"/>
        <v>49211</v>
      </c>
    </row>
    <row r="37" spans="2:7" ht="15" customHeight="1">
      <c r="B37" s="115" t="s">
        <v>176</v>
      </c>
      <c r="C37" s="57">
        <v>5200</v>
      </c>
      <c r="D37" s="57"/>
      <c r="E37" s="57"/>
      <c r="F37" s="57"/>
      <c r="G37" s="60">
        <f t="shared" si="1"/>
        <v>5200</v>
      </c>
    </row>
    <row r="38" spans="2:7" ht="15" customHeight="1">
      <c r="B38" s="115" t="s">
        <v>177</v>
      </c>
      <c r="C38" s="57">
        <v>2560</v>
      </c>
      <c r="D38" s="57"/>
      <c r="E38" s="57"/>
      <c r="F38" s="57"/>
      <c r="G38" s="60">
        <f t="shared" si="1"/>
        <v>2560</v>
      </c>
    </row>
    <row r="39" spans="2:7" ht="15" customHeight="1">
      <c r="B39" s="130" t="s">
        <v>583</v>
      </c>
      <c r="C39" s="106">
        <v>500</v>
      </c>
      <c r="D39" s="106"/>
      <c r="E39" s="106"/>
      <c r="F39" s="106"/>
      <c r="G39" s="469">
        <f t="shared" si="1"/>
        <v>500</v>
      </c>
    </row>
    <row r="40" spans="2:7" ht="15" customHeight="1" thickBot="1">
      <c r="B40" s="470" t="s">
        <v>435</v>
      </c>
      <c r="C40" s="107">
        <v>936</v>
      </c>
      <c r="D40" s="107"/>
      <c r="E40" s="107"/>
      <c r="F40" s="107"/>
      <c r="G40" s="471">
        <f t="shared" si="1"/>
        <v>936</v>
      </c>
    </row>
    <row r="41" spans="2:7" ht="13.5" thickBot="1">
      <c r="B41" s="113" t="s">
        <v>153</v>
      </c>
      <c r="C41" s="77">
        <f>C7+C13+C18+C25+C28+C24</f>
        <v>595572</v>
      </c>
      <c r="D41" s="77">
        <f>D7+D13+D18+D25+D28</f>
        <v>103051</v>
      </c>
      <c r="E41" s="77">
        <f>E7+E13+E18+E25+E28</f>
        <v>143250</v>
      </c>
      <c r="F41" s="77">
        <f>F7+F13+F18+F25+F28</f>
        <v>19137</v>
      </c>
      <c r="G41" s="109">
        <f>SUM(C41:F41)</f>
        <v>861010</v>
      </c>
    </row>
    <row r="42" ht="12.75">
      <c r="C42" s="2"/>
    </row>
  </sheetData>
  <mergeCells count="7">
    <mergeCell ref="B2:G3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5" r:id="rId1"/>
  <headerFooter alignWithMargins="0">
    <oddHeader>&amp;R4.sz melléklet
..../2009.(....)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F37"/>
  <sheetViews>
    <sheetView workbookViewId="0" topLeftCell="A1">
      <selection activeCell="E26" sqref="E26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1.75390625" style="0" customWidth="1"/>
    <col min="4" max="4" width="41.375" style="0" customWidth="1"/>
    <col min="5" max="5" width="20.00390625" style="0" customWidth="1"/>
  </cols>
  <sheetData>
    <row r="4" spans="2:5" ht="15.75">
      <c r="B4" s="594" t="s">
        <v>179</v>
      </c>
      <c r="C4" s="595"/>
      <c r="D4" s="595"/>
      <c r="E4" s="595"/>
    </row>
    <row r="5" ht="13.5" thickBot="1">
      <c r="E5" s="125" t="s">
        <v>183</v>
      </c>
    </row>
    <row r="6" spans="2:5" ht="21" customHeight="1" thickBot="1">
      <c r="B6" s="80" t="s">
        <v>180</v>
      </c>
      <c r="C6" s="80" t="s">
        <v>181</v>
      </c>
      <c r="D6" s="80" t="s">
        <v>182</v>
      </c>
      <c r="E6" s="80" t="s">
        <v>463</v>
      </c>
    </row>
    <row r="7" spans="2:5" ht="21" customHeight="1">
      <c r="B7" s="104">
        <v>1</v>
      </c>
      <c r="C7" s="130">
        <v>701015</v>
      </c>
      <c r="D7" s="130" t="s">
        <v>466</v>
      </c>
      <c r="E7" s="405">
        <v>2200</v>
      </c>
    </row>
    <row r="8" spans="2:5" ht="21" customHeight="1" thickBot="1">
      <c r="B8" s="593" t="s">
        <v>148</v>
      </c>
      <c r="C8" s="593"/>
      <c r="D8" s="593"/>
      <c r="E8" s="406">
        <f>SUM(E7:E7)</f>
        <v>2200</v>
      </c>
    </row>
    <row r="9" ht="21" customHeight="1"/>
    <row r="10" ht="21" customHeight="1"/>
    <row r="11" spans="2:5" ht="21" customHeight="1">
      <c r="B11" s="594" t="s">
        <v>480</v>
      </c>
      <c r="C11" s="595"/>
      <c r="D11" s="595"/>
      <c r="E11" s="595"/>
    </row>
    <row r="12" spans="2:5" ht="21" customHeight="1" thickBot="1">
      <c r="B12" s="84"/>
      <c r="C12" s="84"/>
      <c r="D12" s="84"/>
      <c r="E12" s="125" t="s">
        <v>183</v>
      </c>
    </row>
    <row r="13" spans="2:5" ht="21" customHeight="1" thickBot="1">
      <c r="B13" s="398" t="s">
        <v>180</v>
      </c>
      <c r="C13" s="399" t="s">
        <v>184</v>
      </c>
      <c r="D13" s="399" t="s">
        <v>185</v>
      </c>
      <c r="E13" s="399" t="s">
        <v>443</v>
      </c>
    </row>
    <row r="14" spans="2:5" ht="21" customHeight="1">
      <c r="B14" s="127">
        <v>1</v>
      </c>
      <c r="C14" s="128">
        <v>452025</v>
      </c>
      <c r="D14" s="128" t="s">
        <v>464</v>
      </c>
      <c r="E14" s="129">
        <v>2473</v>
      </c>
    </row>
    <row r="15" spans="2:5" ht="21" customHeight="1">
      <c r="B15" s="104">
        <v>2</v>
      </c>
      <c r="C15" s="130">
        <v>452025</v>
      </c>
      <c r="D15" s="130" t="s">
        <v>561</v>
      </c>
      <c r="E15" s="131">
        <v>4615</v>
      </c>
    </row>
    <row r="16" spans="2:5" ht="21" customHeight="1">
      <c r="B16" s="104">
        <v>3</v>
      </c>
      <c r="C16" s="130">
        <v>452025</v>
      </c>
      <c r="D16" s="130" t="s">
        <v>465</v>
      </c>
      <c r="E16" s="131">
        <v>1000</v>
      </c>
    </row>
    <row r="17" spans="2:5" ht="21" customHeight="1">
      <c r="B17" s="104">
        <v>4</v>
      </c>
      <c r="C17" s="130">
        <v>701015</v>
      </c>
      <c r="D17" s="130" t="s">
        <v>467</v>
      </c>
      <c r="E17" s="131">
        <v>560</v>
      </c>
    </row>
    <row r="18" spans="2:5" ht="21" customHeight="1">
      <c r="B18" s="104">
        <v>5</v>
      </c>
      <c r="C18" s="130">
        <v>701015</v>
      </c>
      <c r="D18" s="130" t="s">
        <v>468</v>
      </c>
      <c r="E18" s="131">
        <v>35</v>
      </c>
    </row>
    <row r="19" spans="2:5" ht="21" customHeight="1">
      <c r="B19" s="104">
        <v>6</v>
      </c>
      <c r="C19" s="130">
        <v>751153</v>
      </c>
      <c r="D19" s="130" t="s">
        <v>469</v>
      </c>
      <c r="E19" s="131">
        <v>10771</v>
      </c>
    </row>
    <row r="20" spans="2:5" ht="21" customHeight="1">
      <c r="B20" s="104">
        <v>7</v>
      </c>
      <c r="C20" s="130">
        <v>751153</v>
      </c>
      <c r="D20" s="130" t="s">
        <v>470</v>
      </c>
      <c r="E20" s="131">
        <v>710</v>
      </c>
    </row>
    <row r="21" spans="2:5" ht="21" customHeight="1">
      <c r="B21" s="104">
        <v>8</v>
      </c>
      <c r="C21" s="130">
        <v>751153</v>
      </c>
      <c r="D21" s="130" t="s">
        <v>471</v>
      </c>
      <c r="E21" s="131">
        <v>2036</v>
      </c>
    </row>
    <row r="22" spans="2:5" ht="21" customHeight="1">
      <c r="B22" s="104">
        <v>9</v>
      </c>
      <c r="C22" s="130">
        <v>751153</v>
      </c>
      <c r="D22" s="130" t="s">
        <v>472</v>
      </c>
      <c r="E22" s="131">
        <v>196</v>
      </c>
    </row>
    <row r="23" spans="2:5" ht="21" customHeight="1">
      <c r="B23" s="104">
        <v>10</v>
      </c>
      <c r="C23" s="130">
        <v>751153</v>
      </c>
      <c r="D23" s="130" t="s">
        <v>473</v>
      </c>
      <c r="E23" s="131">
        <v>1350</v>
      </c>
    </row>
    <row r="24" spans="2:5" ht="21" customHeight="1">
      <c r="B24" s="104">
        <v>11</v>
      </c>
      <c r="C24" s="130">
        <v>751153</v>
      </c>
      <c r="D24" s="130" t="s">
        <v>474</v>
      </c>
      <c r="E24" s="131">
        <v>400</v>
      </c>
    </row>
    <row r="25" spans="2:5" ht="21" customHeight="1">
      <c r="B25" s="104">
        <v>12</v>
      </c>
      <c r="C25" s="130">
        <v>751153</v>
      </c>
      <c r="D25" s="130" t="s">
        <v>622</v>
      </c>
      <c r="E25" s="106">
        <v>300</v>
      </c>
    </row>
    <row r="26" spans="2:6" ht="21" customHeight="1">
      <c r="B26" s="104">
        <v>13</v>
      </c>
      <c r="C26" s="516">
        <v>751153</v>
      </c>
      <c r="D26" s="516" t="s">
        <v>476</v>
      </c>
      <c r="E26" s="517">
        <v>5023</v>
      </c>
      <c r="F26" s="2"/>
    </row>
    <row r="27" spans="2:5" ht="21" customHeight="1">
      <c r="B27" s="104">
        <v>14</v>
      </c>
      <c r="C27" s="130">
        <v>751153</v>
      </c>
      <c r="D27" s="130" t="s">
        <v>19</v>
      </c>
      <c r="E27" s="131">
        <v>37723</v>
      </c>
    </row>
    <row r="28" spans="2:5" ht="21" customHeight="1">
      <c r="B28" s="104">
        <v>15</v>
      </c>
      <c r="C28" s="130">
        <v>751845</v>
      </c>
      <c r="D28" s="130" t="s">
        <v>477</v>
      </c>
      <c r="E28" s="131">
        <v>4800</v>
      </c>
    </row>
    <row r="29" spans="2:5" ht="21" customHeight="1">
      <c r="B29" s="115">
        <v>16</v>
      </c>
      <c r="C29" s="386">
        <v>751845</v>
      </c>
      <c r="D29" s="386" t="s">
        <v>478</v>
      </c>
      <c r="E29" s="400">
        <v>986</v>
      </c>
    </row>
    <row r="30" spans="2:5" ht="21" customHeight="1">
      <c r="B30" s="104">
        <v>17</v>
      </c>
      <c r="C30" s="130">
        <v>751999</v>
      </c>
      <c r="D30" s="130" t="s">
        <v>475</v>
      </c>
      <c r="E30" s="131">
        <v>19705</v>
      </c>
    </row>
    <row r="31" spans="2:5" ht="21" customHeight="1">
      <c r="B31" s="104">
        <v>18</v>
      </c>
      <c r="C31" s="386">
        <v>801115</v>
      </c>
      <c r="D31" s="386" t="s">
        <v>481</v>
      </c>
      <c r="E31" s="400">
        <v>677</v>
      </c>
    </row>
    <row r="32" spans="2:5" ht="21" customHeight="1">
      <c r="B32" s="104">
        <v>19</v>
      </c>
      <c r="C32" s="130">
        <v>801214</v>
      </c>
      <c r="D32" s="386" t="s">
        <v>482</v>
      </c>
      <c r="E32" s="131">
        <v>317</v>
      </c>
    </row>
    <row r="33" spans="2:5" ht="21" customHeight="1">
      <c r="B33" s="104">
        <v>20</v>
      </c>
      <c r="C33" s="130">
        <v>801214</v>
      </c>
      <c r="D33" s="130" t="s">
        <v>483</v>
      </c>
      <c r="E33" s="131">
        <v>26790</v>
      </c>
    </row>
    <row r="34" spans="2:5" ht="21" customHeight="1">
      <c r="B34" s="104">
        <v>21</v>
      </c>
      <c r="C34" s="130">
        <v>851967</v>
      </c>
      <c r="D34" s="130" t="s">
        <v>479</v>
      </c>
      <c r="E34" s="131">
        <v>500</v>
      </c>
    </row>
    <row r="35" spans="2:5" ht="21" customHeight="1" thickBot="1">
      <c r="B35" s="118">
        <v>22</v>
      </c>
      <c r="C35" s="175">
        <v>902113</v>
      </c>
      <c r="D35" s="132" t="s">
        <v>484</v>
      </c>
      <c r="E35" s="133">
        <v>6464</v>
      </c>
    </row>
    <row r="36" spans="2:5" ht="21" customHeight="1" thickBot="1">
      <c r="B36" s="403">
        <v>23</v>
      </c>
      <c r="C36" s="404">
        <v>930316</v>
      </c>
      <c r="D36" s="401" t="s">
        <v>186</v>
      </c>
      <c r="E36" s="402">
        <v>6400</v>
      </c>
    </row>
    <row r="37" spans="2:5" ht="21" customHeight="1" thickBot="1">
      <c r="B37" s="590" t="s">
        <v>34</v>
      </c>
      <c r="C37" s="591"/>
      <c r="D37" s="592"/>
      <c r="E37" s="134">
        <f>SUM(E14:E36)</f>
        <v>133831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4">
    <mergeCell ref="B37:D37"/>
    <mergeCell ref="B8:D8"/>
    <mergeCell ref="B4:E4"/>
    <mergeCell ref="B11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&amp;R5.sz. melléklet
..../2009.(....) Egyek Önk.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48"/>
  <sheetViews>
    <sheetView workbookViewId="0" topLeftCell="C1">
      <selection activeCell="F10" sqref="F10"/>
    </sheetView>
  </sheetViews>
  <sheetFormatPr defaultColWidth="9.00390625" defaultRowHeight="12.75"/>
  <cols>
    <col min="3" max="3" width="40.875" style="0" customWidth="1"/>
    <col min="4" max="10" width="13.75390625" style="0" customWidth="1"/>
  </cols>
  <sheetData>
    <row r="2" spans="2:10" ht="15.75">
      <c r="B2" s="596" t="s">
        <v>422</v>
      </c>
      <c r="C2" s="596"/>
      <c r="D2" s="596"/>
      <c r="E2" s="596"/>
      <c r="F2" s="596"/>
      <c r="G2" s="596"/>
      <c r="H2" s="596"/>
      <c r="I2" s="596"/>
      <c r="J2" s="596"/>
    </row>
    <row r="3" spans="2:10" ht="14.25" thickBot="1">
      <c r="B3" s="188"/>
      <c r="C3" s="189"/>
      <c r="D3" s="189"/>
      <c r="E3" s="189"/>
      <c r="F3" s="189"/>
      <c r="G3" s="189"/>
      <c r="H3" s="189"/>
      <c r="I3" s="189"/>
      <c r="J3" s="190" t="s">
        <v>396</v>
      </c>
    </row>
    <row r="4" spans="2:10" ht="12.75">
      <c r="B4" s="604" t="s">
        <v>278</v>
      </c>
      <c r="C4" s="602" t="s">
        <v>397</v>
      </c>
      <c r="D4" s="604" t="s">
        <v>398</v>
      </c>
      <c r="E4" s="604" t="s">
        <v>485</v>
      </c>
      <c r="F4" s="599" t="s">
        <v>399</v>
      </c>
      <c r="G4" s="600"/>
      <c r="H4" s="600"/>
      <c r="I4" s="601"/>
      <c r="J4" s="602" t="s">
        <v>75</v>
      </c>
    </row>
    <row r="5" spans="2:10" ht="26.25" thickBot="1">
      <c r="B5" s="605"/>
      <c r="C5" s="603"/>
      <c r="D5" s="603"/>
      <c r="E5" s="605"/>
      <c r="F5" s="201" t="s">
        <v>43</v>
      </c>
      <c r="G5" s="202" t="s">
        <v>44</v>
      </c>
      <c r="H5" s="202" t="s">
        <v>486</v>
      </c>
      <c r="I5" s="203" t="s">
        <v>487</v>
      </c>
      <c r="J5" s="603"/>
    </row>
    <row r="6" spans="2:10" ht="26.25" thickBot="1">
      <c r="B6" s="204">
        <v>1</v>
      </c>
      <c r="C6" s="205" t="s">
        <v>400</v>
      </c>
      <c r="D6" s="232"/>
      <c r="E6" s="233">
        <f>SUM(E7:E7)</f>
        <v>0</v>
      </c>
      <c r="F6" s="234">
        <f>SUM(F7:F7)</f>
        <v>0</v>
      </c>
      <c r="G6" s="235">
        <f>SUM(G7:G7)</f>
        <v>10228</v>
      </c>
      <c r="H6" s="235">
        <f>SUM(H7:H7)</f>
        <v>10000</v>
      </c>
      <c r="I6" s="236">
        <f>SUM(I7:I7)</f>
        <v>20000</v>
      </c>
      <c r="J6" s="237">
        <f aca="true" t="shared" si="0" ref="J6:J47">SUM(E6:I6)</f>
        <v>40228</v>
      </c>
    </row>
    <row r="7" spans="2:10" ht="13.5" thickBot="1">
      <c r="B7" s="204">
        <v>2</v>
      </c>
      <c r="C7" s="206" t="s">
        <v>401</v>
      </c>
      <c r="D7" s="198" t="s">
        <v>46</v>
      </c>
      <c r="E7" s="207"/>
      <c r="F7" s="208"/>
      <c r="G7" s="209">
        <v>10228</v>
      </c>
      <c r="H7" s="209">
        <v>10000</v>
      </c>
      <c r="I7" s="210">
        <v>20000</v>
      </c>
      <c r="J7" s="211">
        <f t="shared" si="0"/>
        <v>40228</v>
      </c>
    </row>
    <row r="8" spans="2:10" ht="26.25" thickBot="1">
      <c r="B8" s="204">
        <v>3</v>
      </c>
      <c r="C8" s="212" t="s">
        <v>402</v>
      </c>
      <c r="D8" s="232"/>
      <c r="E8" s="234">
        <f>SUM(E9:E13)</f>
        <v>124044</v>
      </c>
      <c r="F8" s="234">
        <f>SUM(F9:F12)</f>
        <v>24728</v>
      </c>
      <c r="G8" s="234">
        <f>SUM(G9:G13)</f>
        <v>22505</v>
      </c>
      <c r="H8" s="234">
        <f>SUM(H9:H13)</f>
        <v>21565</v>
      </c>
      <c r="I8" s="234">
        <f>SUM(I9:I13)</f>
        <v>28233</v>
      </c>
      <c r="J8" s="237">
        <f>SUM(E8:I8)</f>
        <v>221075</v>
      </c>
    </row>
    <row r="9" spans="2:10" ht="13.5" thickBot="1">
      <c r="B9" s="204">
        <v>4</v>
      </c>
      <c r="C9" s="229" t="s">
        <v>403</v>
      </c>
      <c r="D9" s="409">
        <v>2004</v>
      </c>
      <c r="E9" s="411">
        <v>7050</v>
      </c>
      <c r="F9" s="412">
        <v>1560</v>
      </c>
      <c r="G9" s="412"/>
      <c r="H9" s="412"/>
      <c r="I9" s="412"/>
      <c r="J9" s="218">
        <f t="shared" si="0"/>
        <v>8610</v>
      </c>
    </row>
    <row r="10" spans="2:10" ht="13.5" thickBot="1">
      <c r="B10" s="204">
        <v>5</v>
      </c>
      <c r="C10" s="229" t="s">
        <v>404</v>
      </c>
      <c r="D10" s="410">
        <v>2003</v>
      </c>
      <c r="E10" s="411">
        <v>105536</v>
      </c>
      <c r="F10" s="207">
        <v>9313</v>
      </c>
      <c r="G10" s="207">
        <v>8766</v>
      </c>
      <c r="H10" s="207">
        <v>7943</v>
      </c>
      <c r="I10" s="207">
        <v>15079</v>
      </c>
      <c r="J10" s="211">
        <f t="shared" si="0"/>
        <v>146637</v>
      </c>
    </row>
    <row r="11" spans="2:10" ht="13.5" thickBot="1">
      <c r="B11" s="204">
        <v>6</v>
      </c>
      <c r="C11" s="408" t="s">
        <v>405</v>
      </c>
      <c r="D11" s="410">
        <v>2006</v>
      </c>
      <c r="E11" s="411">
        <v>3009</v>
      </c>
      <c r="F11" s="207">
        <v>11845</v>
      </c>
      <c r="G11" s="207">
        <v>11845</v>
      </c>
      <c r="H11" s="207">
        <v>11845</v>
      </c>
      <c r="I11" s="207">
        <v>3924</v>
      </c>
      <c r="J11" s="211">
        <f t="shared" si="0"/>
        <v>42468</v>
      </c>
    </row>
    <row r="12" spans="2:10" ht="13.5" thickBot="1">
      <c r="B12" s="407"/>
      <c r="C12" s="418" t="s">
        <v>488</v>
      </c>
      <c r="D12" s="416">
        <v>2008</v>
      </c>
      <c r="E12" s="419">
        <v>541</v>
      </c>
      <c r="F12" s="420">
        <v>2010</v>
      </c>
      <c r="G12" s="420">
        <v>1894</v>
      </c>
      <c r="H12" s="420">
        <v>1777</v>
      </c>
      <c r="I12" s="420">
        <v>9230</v>
      </c>
      <c r="J12" s="227">
        <f t="shared" si="0"/>
        <v>15452</v>
      </c>
    </row>
    <row r="13" spans="2:10" ht="13.5" thickBot="1">
      <c r="B13" s="204">
        <v>8</v>
      </c>
      <c r="C13" s="421" t="s">
        <v>406</v>
      </c>
      <c r="D13" s="422"/>
      <c r="E13" s="423">
        <f aca="true" t="shared" si="1" ref="E13:J13">SUM(E14:E29)</f>
        <v>7908</v>
      </c>
      <c r="F13" s="233">
        <f t="shared" si="1"/>
        <v>17933</v>
      </c>
      <c r="G13" s="233">
        <f t="shared" si="1"/>
        <v>0</v>
      </c>
      <c r="H13" s="233">
        <f t="shared" si="1"/>
        <v>0</v>
      </c>
      <c r="I13" s="233">
        <f t="shared" si="1"/>
        <v>0</v>
      </c>
      <c r="J13" s="233">
        <f t="shared" si="1"/>
        <v>25841</v>
      </c>
    </row>
    <row r="14" spans="2:10" ht="13.5" thickBot="1">
      <c r="B14" s="204">
        <v>9</v>
      </c>
      <c r="C14" s="213" t="s">
        <v>470</v>
      </c>
      <c r="D14" s="409">
        <v>2008</v>
      </c>
      <c r="E14" s="214"/>
      <c r="F14" s="215">
        <v>710</v>
      </c>
      <c r="G14" s="216"/>
      <c r="H14" s="216"/>
      <c r="I14" s="217"/>
      <c r="J14" s="218">
        <f t="shared" si="0"/>
        <v>710</v>
      </c>
    </row>
    <row r="15" spans="2:10" ht="13.5" thickBot="1">
      <c r="B15" s="204">
        <v>10</v>
      </c>
      <c r="C15" s="219" t="s">
        <v>490</v>
      </c>
      <c r="D15" s="410">
        <v>2008</v>
      </c>
      <c r="E15" s="220">
        <v>550</v>
      </c>
      <c r="F15" s="208">
        <v>560</v>
      </c>
      <c r="G15" s="209"/>
      <c r="H15" s="209"/>
      <c r="I15" s="221"/>
      <c r="J15" s="211">
        <f t="shared" si="0"/>
        <v>1110</v>
      </c>
    </row>
    <row r="16" spans="2:10" ht="13.5" thickBot="1">
      <c r="B16" s="204">
        <v>11</v>
      </c>
      <c r="C16" s="219" t="s">
        <v>491</v>
      </c>
      <c r="D16" s="410">
        <v>2008</v>
      </c>
      <c r="E16" s="220">
        <v>1584</v>
      </c>
      <c r="F16" s="208">
        <v>336</v>
      </c>
      <c r="G16" s="209"/>
      <c r="H16" s="209"/>
      <c r="I16" s="221"/>
      <c r="J16" s="211">
        <f t="shared" si="0"/>
        <v>1920</v>
      </c>
    </row>
    <row r="17" spans="2:10" ht="13.5" thickBot="1">
      <c r="B17" s="204">
        <v>12</v>
      </c>
      <c r="C17" s="219" t="s">
        <v>492</v>
      </c>
      <c r="D17" s="410">
        <v>2008</v>
      </c>
      <c r="E17" s="220">
        <v>4145</v>
      </c>
      <c r="F17" s="208">
        <v>148</v>
      </c>
      <c r="G17" s="209"/>
      <c r="H17" s="209"/>
      <c r="I17" s="221"/>
      <c r="J17" s="211">
        <f t="shared" si="0"/>
        <v>4293</v>
      </c>
    </row>
    <row r="18" spans="2:10" ht="13.5" thickBot="1">
      <c r="B18" s="204">
        <v>13</v>
      </c>
      <c r="C18" s="219" t="s">
        <v>494</v>
      </c>
      <c r="D18" s="410">
        <v>2008</v>
      </c>
      <c r="E18" s="220"/>
      <c r="F18" s="208">
        <v>96</v>
      </c>
      <c r="G18" s="209"/>
      <c r="H18" s="209"/>
      <c r="I18" s="221"/>
      <c r="J18" s="211">
        <f t="shared" si="0"/>
        <v>96</v>
      </c>
    </row>
    <row r="19" spans="2:10" ht="13.5" thickBot="1">
      <c r="B19" s="204">
        <v>14</v>
      </c>
      <c r="C19" s="219" t="s">
        <v>493</v>
      </c>
      <c r="D19" s="410">
        <v>2008</v>
      </c>
      <c r="E19" s="220"/>
      <c r="F19" s="208">
        <v>1940</v>
      </c>
      <c r="G19" s="209"/>
      <c r="H19" s="209"/>
      <c r="I19" s="221"/>
      <c r="J19" s="211">
        <f t="shared" si="0"/>
        <v>1940</v>
      </c>
    </row>
    <row r="20" spans="2:10" ht="13.5" thickBot="1">
      <c r="B20" s="204">
        <v>15</v>
      </c>
      <c r="C20" s="219" t="s">
        <v>495</v>
      </c>
      <c r="D20" s="410">
        <v>2008</v>
      </c>
      <c r="E20" s="220"/>
      <c r="F20" s="208">
        <v>325</v>
      </c>
      <c r="G20" s="209"/>
      <c r="H20" s="209"/>
      <c r="I20" s="221"/>
      <c r="J20" s="211">
        <f t="shared" si="0"/>
        <v>325</v>
      </c>
    </row>
    <row r="21" spans="2:10" ht="13.5" thickBot="1">
      <c r="B21" s="204">
        <v>16</v>
      </c>
      <c r="C21" s="222" t="s">
        <v>464</v>
      </c>
      <c r="D21" s="416">
        <v>2008</v>
      </c>
      <c r="E21" s="223">
        <v>1429</v>
      </c>
      <c r="F21" s="224">
        <v>2000</v>
      </c>
      <c r="G21" s="225"/>
      <c r="H21" s="225"/>
      <c r="I21" s="226"/>
      <c r="J21" s="211">
        <f t="shared" si="0"/>
        <v>3429</v>
      </c>
    </row>
    <row r="22" spans="2:10" ht="13.5" thickBot="1">
      <c r="B22" s="204">
        <v>17</v>
      </c>
      <c r="C22" s="222" t="s">
        <v>484</v>
      </c>
      <c r="D22" s="416">
        <v>2008</v>
      </c>
      <c r="E22" s="223"/>
      <c r="F22" s="224">
        <v>6464</v>
      </c>
      <c r="G22" s="225"/>
      <c r="H22" s="225"/>
      <c r="I22" s="226"/>
      <c r="J22" s="227">
        <f t="shared" si="0"/>
        <v>6464</v>
      </c>
    </row>
    <row r="23" spans="2:10" ht="13.5" thickBot="1">
      <c r="B23" s="204">
        <v>18</v>
      </c>
      <c r="C23" s="222" t="s">
        <v>496</v>
      </c>
      <c r="D23" s="416">
        <v>2008</v>
      </c>
      <c r="E23" s="223"/>
      <c r="F23" s="224">
        <v>986</v>
      </c>
      <c r="G23" s="225"/>
      <c r="H23" s="225"/>
      <c r="I23" s="226"/>
      <c r="J23" s="227">
        <f t="shared" si="0"/>
        <v>986</v>
      </c>
    </row>
    <row r="24" spans="2:10" ht="13.5" thickBot="1">
      <c r="B24" s="204">
        <v>19</v>
      </c>
      <c r="C24" s="222" t="s">
        <v>497</v>
      </c>
      <c r="D24" s="416">
        <v>2008</v>
      </c>
      <c r="E24" s="223">
        <v>200</v>
      </c>
      <c r="F24" s="224">
        <v>196</v>
      </c>
      <c r="G24" s="225"/>
      <c r="H24" s="225"/>
      <c r="I24" s="226"/>
      <c r="J24" s="227">
        <f t="shared" si="0"/>
        <v>396</v>
      </c>
    </row>
    <row r="25" spans="2:10" ht="13.5" thickBot="1">
      <c r="B25" s="204">
        <v>20</v>
      </c>
      <c r="C25" s="414" t="s">
        <v>498</v>
      </c>
      <c r="D25" s="416">
        <v>2008</v>
      </c>
      <c r="E25" s="223"/>
      <c r="F25" s="224">
        <v>500</v>
      </c>
      <c r="G25" s="225"/>
      <c r="H25" s="225"/>
      <c r="I25" s="226"/>
      <c r="J25" s="227">
        <f t="shared" si="0"/>
        <v>500</v>
      </c>
    </row>
    <row r="26" spans="2:10" ht="13.5" thickBot="1">
      <c r="B26" s="204">
        <v>21</v>
      </c>
      <c r="C26" s="414" t="s">
        <v>509</v>
      </c>
      <c r="D26" s="416">
        <v>2008</v>
      </c>
      <c r="E26" s="223"/>
      <c r="F26" s="224">
        <v>1476</v>
      </c>
      <c r="G26" s="225"/>
      <c r="H26" s="225"/>
      <c r="I26" s="226"/>
      <c r="J26" s="227">
        <f t="shared" si="0"/>
        <v>1476</v>
      </c>
    </row>
    <row r="27" spans="2:10" ht="13.5" thickBot="1">
      <c r="B27" s="204">
        <v>22</v>
      </c>
      <c r="C27" s="414" t="s">
        <v>509</v>
      </c>
      <c r="D27" s="416">
        <v>2008</v>
      </c>
      <c r="E27" s="223"/>
      <c r="F27" s="224">
        <v>216</v>
      </c>
      <c r="G27" s="225"/>
      <c r="H27" s="225"/>
      <c r="I27" s="226"/>
      <c r="J27" s="227">
        <f t="shared" si="0"/>
        <v>216</v>
      </c>
    </row>
    <row r="28" spans="2:10" ht="13.5" thickBot="1">
      <c r="B28" s="204">
        <v>23</v>
      </c>
      <c r="C28" s="414" t="s">
        <v>510</v>
      </c>
      <c r="D28" s="410">
        <v>2008</v>
      </c>
      <c r="E28" s="223"/>
      <c r="F28" s="224">
        <v>360</v>
      </c>
      <c r="G28" s="225"/>
      <c r="H28" s="225"/>
      <c r="I28" s="226"/>
      <c r="J28" s="227">
        <f t="shared" si="0"/>
        <v>360</v>
      </c>
    </row>
    <row r="29" spans="2:10" ht="13.5" thickBot="1">
      <c r="B29" s="204">
        <v>24</v>
      </c>
      <c r="C29" s="415" t="s">
        <v>509</v>
      </c>
      <c r="D29" s="417">
        <v>2008</v>
      </c>
      <c r="E29" s="223"/>
      <c r="F29" s="224">
        <v>1620</v>
      </c>
      <c r="G29" s="225"/>
      <c r="H29" s="225"/>
      <c r="I29" s="226"/>
      <c r="J29" s="227">
        <f t="shared" si="0"/>
        <v>1620</v>
      </c>
    </row>
    <row r="30" spans="2:10" ht="13.5" thickBot="1">
      <c r="B30" s="204"/>
      <c r="C30" s="413" t="s">
        <v>411</v>
      </c>
      <c r="D30" s="230"/>
      <c r="E30" s="239">
        <f aca="true" t="shared" si="2" ref="E30:J30">SUM(E31:E47)</f>
        <v>7226</v>
      </c>
      <c r="F30" s="239">
        <f t="shared" si="2"/>
        <v>8932</v>
      </c>
      <c r="G30" s="239">
        <f t="shared" si="2"/>
        <v>1905</v>
      </c>
      <c r="H30" s="239">
        <f t="shared" si="2"/>
        <v>275</v>
      </c>
      <c r="I30" s="231">
        <f t="shared" si="2"/>
        <v>0</v>
      </c>
      <c r="J30" s="238">
        <f t="shared" si="2"/>
        <v>18338</v>
      </c>
    </row>
    <row r="31" spans="2:10" ht="13.5" thickBot="1">
      <c r="B31" s="204">
        <v>25</v>
      </c>
      <c r="C31" s="228" t="s">
        <v>413</v>
      </c>
      <c r="D31" s="199">
        <v>2007</v>
      </c>
      <c r="E31" s="214">
        <v>1650</v>
      </c>
      <c r="F31" s="215">
        <v>825</v>
      </c>
      <c r="G31" s="216">
        <v>825</v>
      </c>
      <c r="H31" s="216">
        <v>275</v>
      </c>
      <c r="I31" s="217"/>
      <c r="J31" s="218">
        <f t="shared" si="0"/>
        <v>3575</v>
      </c>
    </row>
    <row r="32" spans="2:10" ht="13.5" thickBot="1">
      <c r="B32" s="204">
        <v>26</v>
      </c>
      <c r="C32" s="222" t="s">
        <v>499</v>
      </c>
      <c r="D32" s="200">
        <v>2008</v>
      </c>
      <c r="E32" s="220">
        <v>208</v>
      </c>
      <c r="F32" s="208">
        <v>416</v>
      </c>
      <c r="G32" s="209"/>
      <c r="H32" s="209"/>
      <c r="I32" s="221"/>
      <c r="J32" s="211">
        <f t="shared" si="0"/>
        <v>624</v>
      </c>
    </row>
    <row r="33" spans="2:10" ht="13.5" thickBot="1">
      <c r="B33" s="204">
        <v>27</v>
      </c>
      <c r="C33" s="229" t="s">
        <v>416</v>
      </c>
      <c r="D33" s="200">
        <v>2007</v>
      </c>
      <c r="E33" s="220">
        <v>3240</v>
      </c>
      <c r="F33" s="208">
        <v>2160</v>
      </c>
      <c r="G33" s="209">
        <v>1080</v>
      </c>
      <c r="H33" s="209"/>
      <c r="I33" s="221"/>
      <c r="J33" s="211">
        <f t="shared" si="0"/>
        <v>6480</v>
      </c>
    </row>
    <row r="34" spans="2:10" ht="13.5" thickBot="1">
      <c r="B34" s="204">
        <v>28</v>
      </c>
      <c r="C34" s="229" t="s">
        <v>489</v>
      </c>
      <c r="D34" s="200">
        <v>2008</v>
      </c>
      <c r="E34" s="220">
        <v>128</v>
      </c>
      <c r="F34" s="208">
        <v>303</v>
      </c>
      <c r="G34" s="209"/>
      <c r="H34" s="209"/>
      <c r="I34" s="221"/>
      <c r="J34" s="211">
        <f t="shared" si="0"/>
        <v>431</v>
      </c>
    </row>
    <row r="35" spans="2:10" ht="13.5" thickBot="1">
      <c r="B35" s="204">
        <v>29</v>
      </c>
      <c r="C35" s="229" t="s">
        <v>419</v>
      </c>
      <c r="D35" s="200">
        <v>2007</v>
      </c>
      <c r="E35" s="220">
        <v>384</v>
      </c>
      <c r="F35" s="208">
        <v>240</v>
      </c>
      <c r="G35" s="209"/>
      <c r="H35" s="209"/>
      <c r="I35" s="221"/>
      <c r="J35" s="211">
        <f t="shared" si="0"/>
        <v>624</v>
      </c>
    </row>
    <row r="36" spans="2:10" ht="13.5" thickBot="1">
      <c r="B36" s="204">
        <v>30</v>
      </c>
      <c r="C36" s="229" t="s">
        <v>500</v>
      </c>
      <c r="D36" s="200">
        <v>2008</v>
      </c>
      <c r="E36" s="220">
        <v>150</v>
      </c>
      <c r="F36" s="208">
        <v>150</v>
      </c>
      <c r="G36" s="209"/>
      <c r="H36" s="209"/>
      <c r="I36" s="221"/>
      <c r="J36" s="211">
        <f t="shared" si="0"/>
        <v>300</v>
      </c>
    </row>
    <row r="37" spans="2:10" ht="13.5" thickBot="1">
      <c r="B37" s="204">
        <v>31</v>
      </c>
      <c r="C37" s="229" t="s">
        <v>501</v>
      </c>
      <c r="D37" s="200">
        <v>2008</v>
      </c>
      <c r="E37" s="220">
        <v>100</v>
      </c>
      <c r="F37" s="208">
        <v>600</v>
      </c>
      <c r="G37" s="209"/>
      <c r="H37" s="209"/>
      <c r="I37" s="221"/>
      <c r="J37" s="211">
        <f t="shared" si="0"/>
        <v>700</v>
      </c>
    </row>
    <row r="38" spans="2:10" ht="13.5" thickBot="1">
      <c r="B38" s="204">
        <v>32</v>
      </c>
      <c r="C38" s="229" t="s">
        <v>502</v>
      </c>
      <c r="D38" s="200">
        <v>2008</v>
      </c>
      <c r="E38" s="220"/>
      <c r="F38" s="208">
        <v>240</v>
      </c>
      <c r="G38" s="209"/>
      <c r="H38" s="209"/>
      <c r="I38" s="221"/>
      <c r="J38" s="211">
        <f t="shared" si="0"/>
        <v>240</v>
      </c>
    </row>
    <row r="39" spans="2:10" ht="13.5" thickBot="1">
      <c r="B39" s="204">
        <v>33</v>
      </c>
      <c r="C39" s="229" t="s">
        <v>504</v>
      </c>
      <c r="D39" s="200">
        <v>2007</v>
      </c>
      <c r="E39" s="220"/>
      <c r="F39" s="208">
        <v>521</v>
      </c>
      <c r="G39" s="209"/>
      <c r="H39" s="209"/>
      <c r="I39" s="221"/>
      <c r="J39" s="211">
        <f t="shared" si="0"/>
        <v>521</v>
      </c>
    </row>
    <row r="40" spans="2:10" ht="13.5" thickBot="1">
      <c r="B40" s="204">
        <v>34</v>
      </c>
      <c r="C40" s="229" t="s">
        <v>421</v>
      </c>
      <c r="D40" s="200">
        <v>2008</v>
      </c>
      <c r="E40" s="220"/>
      <c r="F40" s="208">
        <v>149</v>
      </c>
      <c r="G40" s="209"/>
      <c r="H40" s="209"/>
      <c r="I40" s="221"/>
      <c r="J40" s="211">
        <f t="shared" si="0"/>
        <v>149</v>
      </c>
    </row>
    <row r="41" spans="2:10" ht="13.5" thickBot="1">
      <c r="B41" s="204">
        <v>35</v>
      </c>
      <c r="C41" s="229" t="s">
        <v>428</v>
      </c>
      <c r="D41" s="200">
        <v>2008</v>
      </c>
      <c r="E41" s="220"/>
      <c r="F41" s="208">
        <v>258</v>
      </c>
      <c r="G41" s="209"/>
      <c r="H41" s="209"/>
      <c r="I41" s="221"/>
      <c r="J41" s="211">
        <f t="shared" si="0"/>
        <v>258</v>
      </c>
    </row>
    <row r="42" spans="2:10" ht="13.5" thickBot="1">
      <c r="B42" s="204">
        <v>36</v>
      </c>
      <c r="C42" s="229" t="s">
        <v>427</v>
      </c>
      <c r="D42" s="200">
        <v>2007</v>
      </c>
      <c r="E42" s="220">
        <v>486</v>
      </c>
      <c r="F42" s="208">
        <v>540</v>
      </c>
      <c r="G42" s="209"/>
      <c r="H42" s="209"/>
      <c r="I42" s="221"/>
      <c r="J42" s="211">
        <f t="shared" si="0"/>
        <v>1026</v>
      </c>
    </row>
    <row r="43" spans="2:10" ht="13.5" thickBot="1">
      <c r="B43" s="204">
        <v>37</v>
      </c>
      <c r="C43" s="229" t="s">
        <v>503</v>
      </c>
      <c r="D43" s="200">
        <v>2008</v>
      </c>
      <c r="E43" s="220">
        <v>40</v>
      </c>
      <c r="F43" s="208">
        <v>120</v>
      </c>
      <c r="G43" s="209"/>
      <c r="H43" s="209"/>
      <c r="I43" s="221"/>
      <c r="J43" s="211">
        <f t="shared" si="0"/>
        <v>160</v>
      </c>
    </row>
    <row r="44" spans="2:10" ht="13.5" thickBot="1">
      <c r="B44" s="204">
        <v>38</v>
      </c>
      <c r="C44" s="229" t="s">
        <v>505</v>
      </c>
      <c r="D44" s="200">
        <v>2008</v>
      </c>
      <c r="E44" s="220"/>
      <c r="F44" s="208">
        <v>120</v>
      </c>
      <c r="G44" s="209"/>
      <c r="H44" s="209"/>
      <c r="I44" s="221"/>
      <c r="J44" s="211">
        <f t="shared" si="0"/>
        <v>120</v>
      </c>
    </row>
    <row r="45" spans="2:10" ht="13.5" thickBot="1">
      <c r="B45" s="204">
        <v>39</v>
      </c>
      <c r="C45" s="229" t="s">
        <v>506</v>
      </c>
      <c r="D45" s="200">
        <v>2008</v>
      </c>
      <c r="E45" s="220"/>
      <c r="F45" s="208">
        <v>930</v>
      </c>
      <c r="G45" s="209"/>
      <c r="H45" s="209"/>
      <c r="I45" s="221"/>
      <c r="J45" s="211">
        <f t="shared" si="0"/>
        <v>930</v>
      </c>
    </row>
    <row r="46" spans="2:10" ht="13.5" thickBot="1">
      <c r="B46" s="204">
        <v>40</v>
      </c>
      <c r="C46" s="229" t="s">
        <v>507</v>
      </c>
      <c r="D46" s="200">
        <v>2008</v>
      </c>
      <c r="E46" s="220"/>
      <c r="F46" s="208">
        <v>1050</v>
      </c>
      <c r="G46" s="209"/>
      <c r="H46" s="209"/>
      <c r="I46" s="221"/>
      <c r="J46" s="211">
        <f t="shared" si="0"/>
        <v>1050</v>
      </c>
    </row>
    <row r="47" spans="2:10" ht="14.25" customHeight="1" thickBot="1">
      <c r="B47" s="204">
        <v>41</v>
      </c>
      <c r="C47" s="229" t="s">
        <v>508</v>
      </c>
      <c r="D47" s="200">
        <v>2008</v>
      </c>
      <c r="E47" s="220">
        <v>840</v>
      </c>
      <c r="F47" s="208">
        <v>310</v>
      </c>
      <c r="G47" s="209"/>
      <c r="H47" s="209"/>
      <c r="I47" s="221"/>
      <c r="J47" s="211">
        <f t="shared" si="0"/>
        <v>1150</v>
      </c>
    </row>
    <row r="48" spans="2:10" ht="13.5" thickBot="1">
      <c r="B48" s="597" t="s">
        <v>423</v>
      </c>
      <c r="C48" s="598"/>
      <c r="D48" s="191"/>
      <c r="E48" s="240">
        <f aca="true" t="shared" si="3" ref="E48:J48">E6+E8+E13+E30</f>
        <v>139178</v>
      </c>
      <c r="F48" s="240">
        <f t="shared" si="3"/>
        <v>51593</v>
      </c>
      <c r="G48" s="240">
        <f t="shared" si="3"/>
        <v>34638</v>
      </c>
      <c r="H48" s="240">
        <f t="shared" si="3"/>
        <v>31840</v>
      </c>
      <c r="I48" s="240">
        <f t="shared" si="3"/>
        <v>48233</v>
      </c>
      <c r="J48" s="240">
        <f t="shared" si="3"/>
        <v>305482</v>
      </c>
    </row>
  </sheetData>
  <mergeCells count="8">
    <mergeCell ref="B2:J2"/>
    <mergeCell ref="B48:C48"/>
    <mergeCell ref="F4:I4"/>
    <mergeCell ref="J4:J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scale="67" r:id="rId1"/>
  <headerFooter alignWithMargins="0">
    <oddHeader>&amp;R6.sz melléklet 
..../2009.(...)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94"/>
  <sheetViews>
    <sheetView workbookViewId="0" topLeftCell="A1">
      <selection activeCell="C2" sqref="C2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1.00390625" style="0" customWidth="1"/>
    <col min="4" max="4" width="13.375" style="429" customWidth="1"/>
    <col min="5" max="6" width="13.375" style="0" customWidth="1"/>
  </cols>
  <sheetData>
    <row r="1" spans="2:6" ht="15.75">
      <c r="B1" s="594" t="s">
        <v>425</v>
      </c>
      <c r="C1" s="595"/>
      <c r="D1" s="595"/>
      <c r="E1" s="595"/>
      <c r="F1" s="595"/>
    </row>
    <row r="2" spans="2:4" ht="16.5" thickBot="1">
      <c r="B2" s="187" t="s">
        <v>277</v>
      </c>
      <c r="C2" s="187"/>
      <c r="D2" s="483"/>
    </row>
    <row r="3" spans="2:5" ht="26.25" thickBot="1">
      <c r="B3" s="241" t="s">
        <v>278</v>
      </c>
      <c r="C3" s="242" t="s">
        <v>279</v>
      </c>
      <c r="D3" s="484" t="s">
        <v>441</v>
      </c>
      <c r="E3" s="243" t="s">
        <v>443</v>
      </c>
    </row>
    <row r="4" spans="2:5" ht="13.5" thickBot="1">
      <c r="B4" s="241">
        <v>1</v>
      </c>
      <c r="C4" s="242">
        <v>2</v>
      </c>
      <c r="D4" s="484"/>
      <c r="E4" s="243">
        <v>5</v>
      </c>
    </row>
    <row r="5" spans="2:5" ht="13.5" thickBot="1">
      <c r="B5" s="244" t="s">
        <v>22</v>
      </c>
      <c r="C5" s="245" t="s">
        <v>280</v>
      </c>
      <c r="D5" s="480">
        <f>D6+D7</f>
        <v>289951</v>
      </c>
      <c r="E5" s="246">
        <f>E6+E7</f>
        <v>282755</v>
      </c>
    </row>
    <row r="6" spans="2:5" ht="15" thickBot="1">
      <c r="B6" s="247" t="s">
        <v>26</v>
      </c>
      <c r="C6" s="248" t="s">
        <v>424</v>
      </c>
      <c r="D6" s="477">
        <v>30513</v>
      </c>
      <c r="E6" s="249">
        <v>22571</v>
      </c>
    </row>
    <row r="7" spans="2:5" ht="26.25" thickBot="1">
      <c r="B7" s="247" t="s">
        <v>30</v>
      </c>
      <c r="C7" s="248" t="s">
        <v>281</v>
      </c>
      <c r="D7" s="475">
        <f>SUM(D8:D11)</f>
        <v>259438</v>
      </c>
      <c r="E7" s="251">
        <f>SUM(E8:E11)</f>
        <v>260184</v>
      </c>
    </row>
    <row r="8" spans="2:5" ht="12.75">
      <c r="B8" s="252" t="s">
        <v>282</v>
      </c>
      <c r="C8" s="253" t="s">
        <v>283</v>
      </c>
      <c r="D8" s="493"/>
      <c r="E8" s="254"/>
    </row>
    <row r="9" spans="2:5" ht="12.75">
      <c r="B9" s="255" t="s">
        <v>284</v>
      </c>
      <c r="C9" s="256" t="s">
        <v>285</v>
      </c>
      <c r="D9" s="494">
        <v>55130</v>
      </c>
      <c r="E9" s="257">
        <v>49270</v>
      </c>
    </row>
    <row r="10" spans="2:5" ht="12.75">
      <c r="B10" s="255" t="s">
        <v>286</v>
      </c>
      <c r="C10" s="256" t="s">
        <v>287</v>
      </c>
      <c r="D10" s="494">
        <v>201044</v>
      </c>
      <c r="E10" s="257">
        <v>207184</v>
      </c>
    </row>
    <row r="11" spans="2:5" ht="13.5" thickBot="1">
      <c r="B11" s="258" t="s">
        <v>288</v>
      </c>
      <c r="C11" s="259" t="s">
        <v>289</v>
      </c>
      <c r="D11" s="495">
        <v>3264</v>
      </c>
      <c r="E11" s="260">
        <v>3730</v>
      </c>
    </row>
    <row r="12" spans="2:5" ht="13.5" thickBot="1">
      <c r="B12" s="247" t="s">
        <v>24</v>
      </c>
      <c r="C12" s="248" t="s">
        <v>290</v>
      </c>
      <c r="D12" s="475">
        <f>D13+D14+D15+D16+D17+D18+D19</f>
        <v>586373</v>
      </c>
      <c r="E12" s="251">
        <f>E13+E14+E15+E16+E17+E18+E19</f>
        <v>559307</v>
      </c>
    </row>
    <row r="13" spans="2:5" ht="12.75">
      <c r="B13" s="261" t="s">
        <v>291</v>
      </c>
      <c r="C13" s="262" t="s">
        <v>292</v>
      </c>
      <c r="D13" s="496">
        <v>277417</v>
      </c>
      <c r="E13" s="263">
        <v>270582</v>
      </c>
    </row>
    <row r="14" spans="2:5" ht="12.75">
      <c r="B14" s="255" t="s">
        <v>293</v>
      </c>
      <c r="C14" s="256" t="s">
        <v>294</v>
      </c>
      <c r="D14" s="494">
        <v>59055</v>
      </c>
      <c r="E14" s="257">
        <v>14973</v>
      </c>
    </row>
    <row r="15" spans="2:5" ht="12.75">
      <c r="B15" s="255" t="s">
        <v>295</v>
      </c>
      <c r="C15" s="256" t="s">
        <v>296</v>
      </c>
      <c r="D15" s="494"/>
      <c r="E15" s="257"/>
    </row>
    <row r="16" spans="2:5" ht="12.75">
      <c r="B16" s="264" t="s">
        <v>297</v>
      </c>
      <c r="C16" s="256" t="s">
        <v>298</v>
      </c>
      <c r="D16" s="497">
        <v>199369</v>
      </c>
      <c r="E16" s="265">
        <v>273752</v>
      </c>
    </row>
    <row r="17" spans="2:5" ht="12.75">
      <c r="B17" s="264" t="s">
        <v>299</v>
      </c>
      <c r="C17" s="256" t="s">
        <v>300</v>
      </c>
      <c r="D17" s="497"/>
      <c r="E17" s="265"/>
    </row>
    <row r="18" spans="2:5" ht="12.75">
      <c r="B18" s="255" t="s">
        <v>301</v>
      </c>
      <c r="C18" s="256" t="s">
        <v>439</v>
      </c>
      <c r="D18" s="494">
        <v>8000</v>
      </c>
      <c r="E18" s="257"/>
    </row>
    <row r="19" spans="2:5" ht="12.75">
      <c r="B19" s="255" t="s">
        <v>302</v>
      </c>
      <c r="C19" s="266" t="s">
        <v>303</v>
      </c>
      <c r="D19" s="498">
        <f>D20+D21+D22</f>
        <v>42532</v>
      </c>
      <c r="E19" s="267">
        <f>E20+E21+E22</f>
        <v>0</v>
      </c>
    </row>
    <row r="20" spans="2:5" ht="12.75">
      <c r="B20" s="255" t="s">
        <v>304</v>
      </c>
      <c r="C20" s="268" t="s">
        <v>305</v>
      </c>
      <c r="D20" s="494"/>
      <c r="E20" s="257"/>
    </row>
    <row r="21" spans="2:5" ht="12.75">
      <c r="B21" s="255" t="s">
        <v>306</v>
      </c>
      <c r="C21" s="268" t="s">
        <v>307</v>
      </c>
      <c r="D21" s="494"/>
      <c r="E21" s="257"/>
    </row>
    <row r="22" spans="2:5" ht="13.5" thickBot="1">
      <c r="B22" s="264" t="s">
        <v>308</v>
      </c>
      <c r="C22" s="269" t="s">
        <v>309</v>
      </c>
      <c r="D22" s="497">
        <v>42532</v>
      </c>
      <c r="E22" s="265"/>
    </row>
    <row r="23" spans="2:5" ht="26.25" thickBot="1">
      <c r="B23" s="247" t="s">
        <v>27</v>
      </c>
      <c r="C23" s="248" t="s">
        <v>310</v>
      </c>
      <c r="D23" s="480">
        <f>SUM(D24:D26)</f>
        <v>175</v>
      </c>
      <c r="E23" s="251">
        <f>SUM(E24:E26)</f>
        <v>0</v>
      </c>
    </row>
    <row r="24" spans="2:5" ht="12.75">
      <c r="B24" s="261" t="s">
        <v>311</v>
      </c>
      <c r="C24" s="486" t="s">
        <v>312</v>
      </c>
      <c r="D24" s="499">
        <v>175</v>
      </c>
      <c r="E24" s="263">
        <v>0</v>
      </c>
    </row>
    <row r="25" spans="2:5" ht="12.75">
      <c r="B25" s="252" t="s">
        <v>313</v>
      </c>
      <c r="C25" s="487" t="s">
        <v>314</v>
      </c>
      <c r="D25" s="499"/>
      <c r="E25" s="254">
        <v>0</v>
      </c>
    </row>
    <row r="26" spans="2:5" ht="13.5" thickBot="1">
      <c r="B26" s="264" t="s">
        <v>315</v>
      </c>
      <c r="C26" s="270" t="s">
        <v>316</v>
      </c>
      <c r="D26" s="500"/>
      <c r="E26" s="265">
        <v>0</v>
      </c>
    </row>
    <row r="27" spans="2:5" ht="13.5" thickBot="1">
      <c r="B27" s="247" t="s">
        <v>31</v>
      </c>
      <c r="C27" s="248" t="s">
        <v>317</v>
      </c>
      <c r="D27" s="501">
        <f>D28+D33</f>
        <v>52266</v>
      </c>
      <c r="E27" s="250">
        <f>E28+E33</f>
        <v>12795</v>
      </c>
    </row>
    <row r="28" spans="2:5" ht="25.5">
      <c r="B28" s="261" t="s">
        <v>318</v>
      </c>
      <c r="C28" s="271" t="s">
        <v>319</v>
      </c>
      <c r="D28" s="502">
        <f>D29+D30+D31+D32</f>
        <v>50580</v>
      </c>
      <c r="E28" s="272">
        <f>E29+E30+E31+E32</f>
        <v>2337</v>
      </c>
    </row>
    <row r="29" spans="2:5" ht="12.75">
      <c r="B29" s="255" t="s">
        <v>320</v>
      </c>
      <c r="C29" s="268" t="s">
        <v>321</v>
      </c>
      <c r="D29" s="494">
        <v>4339</v>
      </c>
      <c r="E29" s="257">
        <v>302</v>
      </c>
    </row>
    <row r="30" spans="2:5" ht="12.75">
      <c r="B30" s="255" t="s">
        <v>322</v>
      </c>
      <c r="C30" s="268" t="s">
        <v>323</v>
      </c>
      <c r="D30" s="494"/>
      <c r="E30" s="257"/>
    </row>
    <row r="31" spans="2:5" ht="25.5">
      <c r="B31" s="255" t="s">
        <v>324</v>
      </c>
      <c r="C31" s="268" t="s">
        <v>444</v>
      </c>
      <c r="D31" s="494">
        <v>46241</v>
      </c>
      <c r="E31" s="257">
        <v>2035</v>
      </c>
    </row>
    <row r="32" spans="2:5" ht="12.75">
      <c r="B32" s="264" t="s">
        <v>326</v>
      </c>
      <c r="C32" s="269" t="s">
        <v>327</v>
      </c>
      <c r="D32" s="497"/>
      <c r="E32" s="265"/>
    </row>
    <row r="33" spans="2:5" ht="25.5">
      <c r="B33" s="255" t="s">
        <v>328</v>
      </c>
      <c r="C33" s="266" t="s">
        <v>329</v>
      </c>
      <c r="D33" s="498">
        <f>SUM(D34:D37)</f>
        <v>1686</v>
      </c>
      <c r="E33" s="267">
        <f>E34+E35+E36+E37</f>
        <v>10458</v>
      </c>
    </row>
    <row r="34" spans="2:5" ht="12.75">
      <c r="B34" s="255" t="s">
        <v>330</v>
      </c>
      <c r="C34" s="268" t="s">
        <v>321</v>
      </c>
      <c r="D34" s="494"/>
      <c r="E34" s="257"/>
    </row>
    <row r="35" spans="2:5" ht="12.75">
      <c r="B35" s="255" t="s">
        <v>331</v>
      </c>
      <c r="C35" s="268" t="s">
        <v>429</v>
      </c>
      <c r="D35" s="494"/>
      <c r="E35" s="257">
        <v>0</v>
      </c>
    </row>
    <row r="36" spans="2:5" ht="12.75">
      <c r="B36" s="255" t="s">
        <v>332</v>
      </c>
      <c r="C36" s="268" t="s">
        <v>325</v>
      </c>
      <c r="D36" s="494"/>
      <c r="E36" s="257"/>
    </row>
    <row r="37" spans="2:5" ht="13.5" thickBot="1">
      <c r="B37" s="264" t="s">
        <v>333</v>
      </c>
      <c r="C37" s="269" t="s">
        <v>327</v>
      </c>
      <c r="D37" s="497">
        <v>1686</v>
      </c>
      <c r="E37" s="265">
        <v>10458</v>
      </c>
    </row>
    <row r="38" spans="2:5" ht="13.5" thickBot="1">
      <c r="B38" s="273" t="s">
        <v>25</v>
      </c>
      <c r="C38" s="274" t="s">
        <v>334</v>
      </c>
      <c r="D38" s="503">
        <f>D39+D40</f>
        <v>9978</v>
      </c>
      <c r="E38" s="323">
        <f>E39+E40</f>
        <v>2623</v>
      </c>
    </row>
    <row r="39" spans="2:5" ht="22.5" customHeight="1">
      <c r="B39" s="261" t="s">
        <v>335</v>
      </c>
      <c r="C39" s="271" t="s">
        <v>336</v>
      </c>
      <c r="D39" s="504">
        <v>436</v>
      </c>
      <c r="E39" s="275"/>
    </row>
    <row r="40" spans="2:5" ht="18.75" customHeight="1" thickBot="1">
      <c r="B40" s="252" t="s">
        <v>337</v>
      </c>
      <c r="C40" s="276" t="s">
        <v>338</v>
      </c>
      <c r="D40" s="505">
        <v>9542</v>
      </c>
      <c r="E40" s="277">
        <v>2623</v>
      </c>
    </row>
    <row r="41" spans="2:5" ht="26.25" thickBot="1">
      <c r="B41" s="247" t="s">
        <v>25</v>
      </c>
      <c r="C41" s="248" t="s">
        <v>339</v>
      </c>
      <c r="D41" s="475">
        <f>SUM(D42:D43)</f>
        <v>43</v>
      </c>
      <c r="E41" s="251">
        <f>SUM(E42:E43)</f>
        <v>50</v>
      </c>
    </row>
    <row r="42" spans="2:5" ht="12.75">
      <c r="B42" s="278" t="s">
        <v>340</v>
      </c>
      <c r="C42" s="279" t="s">
        <v>341</v>
      </c>
      <c r="D42" s="506">
        <v>43</v>
      </c>
      <c r="E42" s="280"/>
    </row>
    <row r="43" spans="2:5" ht="13.5" thickBot="1">
      <c r="B43" s="281" t="s">
        <v>342</v>
      </c>
      <c r="C43" s="262" t="s">
        <v>343</v>
      </c>
      <c r="D43" s="493"/>
      <c r="E43" s="282">
        <v>50</v>
      </c>
    </row>
    <row r="44" spans="2:5" ht="13.5" thickBot="1">
      <c r="B44" s="283" t="s">
        <v>28</v>
      </c>
      <c r="C44" s="284" t="s">
        <v>344</v>
      </c>
      <c r="D44" s="507">
        <f>D5+D12+D23+D27+D38+D41</f>
        <v>938786</v>
      </c>
      <c r="E44" s="285">
        <f>E5+E12+E23+E27+E38+E41</f>
        <v>857530</v>
      </c>
    </row>
    <row r="45" spans="2:5" ht="13.5" thickBot="1">
      <c r="B45" s="283" t="s">
        <v>23</v>
      </c>
      <c r="C45" s="510" t="s">
        <v>619</v>
      </c>
      <c r="D45" s="511">
        <v>26365</v>
      </c>
      <c r="E45" s="512"/>
    </row>
    <row r="46" spans="2:5" ht="13.5" thickBot="1">
      <c r="B46" s="492" t="s">
        <v>29</v>
      </c>
      <c r="C46" s="248" t="s">
        <v>345</v>
      </c>
      <c r="D46" s="477">
        <f>SUM(D47:D49)</f>
        <v>63578</v>
      </c>
      <c r="E46" s="251">
        <f>SUM(E47:F49)</f>
        <v>0</v>
      </c>
    </row>
    <row r="47" spans="2:5" ht="12.75">
      <c r="B47" s="261" t="s">
        <v>615</v>
      </c>
      <c r="C47" s="490" t="s">
        <v>346</v>
      </c>
      <c r="D47" s="508">
        <v>3639</v>
      </c>
      <c r="E47" s="491"/>
    </row>
    <row r="48" spans="2:5" ht="12.75">
      <c r="B48" s="261" t="s">
        <v>616</v>
      </c>
      <c r="C48" s="268" t="s">
        <v>613</v>
      </c>
      <c r="D48" s="499">
        <v>1256</v>
      </c>
      <c r="E48" s="489"/>
    </row>
    <row r="49" spans="2:5" ht="12.75">
      <c r="B49" s="252" t="s">
        <v>617</v>
      </c>
      <c r="C49" s="268" t="s">
        <v>347</v>
      </c>
      <c r="D49" s="499">
        <v>58683</v>
      </c>
      <c r="E49" s="489"/>
    </row>
    <row r="50" spans="2:5" ht="13.5" thickBot="1">
      <c r="B50" s="387" t="s">
        <v>618</v>
      </c>
      <c r="C50" s="388" t="s">
        <v>348</v>
      </c>
      <c r="D50" s="509">
        <f>D44+D46+D45</f>
        <v>1028729</v>
      </c>
      <c r="E50" s="488">
        <f>E44+E46</f>
        <v>857530</v>
      </c>
    </row>
    <row r="51" spans="2:5" ht="13.5" thickBot="1">
      <c r="B51" s="247" t="s">
        <v>48</v>
      </c>
      <c r="C51" s="611" t="s">
        <v>614</v>
      </c>
      <c r="D51" s="610"/>
      <c r="E51" s="249">
        <v>140011</v>
      </c>
    </row>
    <row r="52" spans="2:5" ht="13.5" thickBot="1">
      <c r="B52" s="247" t="s">
        <v>407</v>
      </c>
      <c r="C52" s="248" t="s">
        <v>349</v>
      </c>
      <c r="D52" s="475">
        <f>D50+D51</f>
        <v>1028729</v>
      </c>
      <c r="E52" s="251">
        <f>E50+E51</f>
        <v>997541</v>
      </c>
    </row>
    <row r="53" spans="2:4" ht="12.75">
      <c r="B53" s="606"/>
      <c r="C53" s="606"/>
      <c r="D53" s="606"/>
    </row>
    <row r="54" spans="2:4" ht="12.75">
      <c r="B54" s="607" t="s">
        <v>350</v>
      </c>
      <c r="C54" s="607"/>
      <c r="D54" s="607"/>
    </row>
    <row r="55" spans="2:4" ht="13.5" thickBot="1">
      <c r="B55" s="286"/>
      <c r="C55" s="286"/>
      <c r="D55" s="485"/>
    </row>
    <row r="56" spans="2:5" ht="26.25" thickBot="1">
      <c r="B56" s="241" t="s">
        <v>351</v>
      </c>
      <c r="C56" s="242" t="s">
        <v>352</v>
      </c>
      <c r="D56" s="484" t="s">
        <v>442</v>
      </c>
      <c r="E56" s="243" t="s">
        <v>443</v>
      </c>
    </row>
    <row r="57" spans="2:5" ht="13.5" thickBot="1">
      <c r="B57" s="241">
        <v>1</v>
      </c>
      <c r="C57" s="242">
        <v>2</v>
      </c>
      <c r="D57" s="484"/>
      <c r="E57" s="243">
        <v>5</v>
      </c>
    </row>
    <row r="58" spans="2:5" ht="13.5" thickBot="1">
      <c r="B58" s="244" t="s">
        <v>22</v>
      </c>
      <c r="C58" s="287" t="s">
        <v>353</v>
      </c>
      <c r="D58" s="480">
        <f>D59+D60+D61+D62+D63+D64+D65+D66+D67+D68+D69+D70+D86</f>
        <v>896849</v>
      </c>
      <c r="E58" s="288">
        <f>SUM(E59:E70)</f>
        <v>820782</v>
      </c>
    </row>
    <row r="59" spans="2:5" ht="12.75">
      <c r="B59" s="278" t="s">
        <v>354</v>
      </c>
      <c r="C59" s="279" t="s">
        <v>355</v>
      </c>
      <c r="D59" s="392">
        <v>301592</v>
      </c>
      <c r="E59" s="289">
        <v>328755</v>
      </c>
    </row>
    <row r="60" spans="2:5" ht="12.75">
      <c r="B60" s="255" t="s">
        <v>356</v>
      </c>
      <c r="C60" s="256" t="s">
        <v>150</v>
      </c>
      <c r="D60" s="389">
        <v>99054</v>
      </c>
      <c r="E60" s="291">
        <v>117565</v>
      </c>
    </row>
    <row r="61" spans="2:5" ht="12.75">
      <c r="B61" s="255" t="s">
        <v>357</v>
      </c>
      <c r="C61" s="256" t="s">
        <v>358</v>
      </c>
      <c r="D61" s="391">
        <v>109094</v>
      </c>
      <c r="E61" s="292">
        <v>130974</v>
      </c>
    </row>
    <row r="62" spans="2:5" ht="12.75">
      <c r="B62" s="255" t="s">
        <v>359</v>
      </c>
      <c r="C62" s="256" t="s">
        <v>170</v>
      </c>
      <c r="D62" s="479">
        <v>11702</v>
      </c>
      <c r="E62" s="292">
        <v>3259</v>
      </c>
    </row>
    <row r="63" spans="2:5" ht="12.75">
      <c r="B63" s="255" t="s">
        <v>360</v>
      </c>
      <c r="C63" s="256" t="s">
        <v>361</v>
      </c>
      <c r="D63" s="479"/>
      <c r="E63" s="292"/>
    </row>
    <row r="64" spans="2:5" ht="12.75">
      <c r="B64" s="255" t="s">
        <v>362</v>
      </c>
      <c r="C64" s="256" t="s">
        <v>273</v>
      </c>
      <c r="D64" s="391">
        <v>18995</v>
      </c>
      <c r="E64" s="292">
        <v>13911</v>
      </c>
    </row>
    <row r="65" spans="2:5" ht="12.75">
      <c r="B65" s="255" t="s">
        <v>363</v>
      </c>
      <c r="C65" s="293" t="s">
        <v>364</v>
      </c>
      <c r="D65" s="481">
        <v>55405</v>
      </c>
      <c r="E65" s="292">
        <v>58407</v>
      </c>
    </row>
    <row r="66" spans="2:5" ht="12.75">
      <c r="B66" s="255" t="s">
        <v>365</v>
      </c>
      <c r="C66" s="293" t="s">
        <v>366</v>
      </c>
      <c r="D66" s="481"/>
      <c r="E66" s="292"/>
    </row>
    <row r="67" spans="2:5" ht="12.75">
      <c r="B67" s="255" t="s">
        <v>367</v>
      </c>
      <c r="C67" s="256" t="s">
        <v>368</v>
      </c>
      <c r="D67" s="391">
        <v>251305</v>
      </c>
      <c r="E67" s="292">
        <v>160861</v>
      </c>
    </row>
    <row r="68" spans="2:5" ht="12.75">
      <c r="B68" s="255" t="s">
        <v>369</v>
      </c>
      <c r="C68" s="256" t="s">
        <v>225</v>
      </c>
      <c r="D68" s="391">
        <v>250</v>
      </c>
      <c r="E68" s="292">
        <v>250</v>
      </c>
    </row>
    <row r="69" spans="2:5" ht="12.75">
      <c r="B69" s="252" t="s">
        <v>370</v>
      </c>
      <c r="C69" s="294" t="s">
        <v>371</v>
      </c>
      <c r="D69" s="391"/>
      <c r="E69" s="292"/>
    </row>
    <row r="70" spans="2:5" ht="13.5" thickBot="1">
      <c r="B70" s="281" t="s">
        <v>372</v>
      </c>
      <c r="C70" s="295" t="s">
        <v>373</v>
      </c>
      <c r="D70" s="482">
        <v>6718</v>
      </c>
      <c r="E70" s="296">
        <v>6800</v>
      </c>
    </row>
    <row r="71" spans="2:5" ht="13.5" thickBot="1">
      <c r="B71" s="247" t="s">
        <v>26</v>
      </c>
      <c r="C71" s="297" t="s">
        <v>374</v>
      </c>
      <c r="D71" s="475">
        <f>D72+D73+D74+D75+D76+D77+D78+D82+D87</f>
        <v>172872</v>
      </c>
      <c r="E71" s="298">
        <f>SUM(E72:E78)</f>
        <v>73580</v>
      </c>
    </row>
    <row r="72" spans="2:5" ht="12.75">
      <c r="B72" s="261" t="s">
        <v>375</v>
      </c>
      <c r="C72" s="262" t="s">
        <v>376</v>
      </c>
      <c r="D72" s="390">
        <v>10975</v>
      </c>
      <c r="E72" s="299">
        <v>2200</v>
      </c>
    </row>
    <row r="73" spans="2:5" ht="12.75">
      <c r="B73" s="261" t="s">
        <v>377</v>
      </c>
      <c r="C73" s="256" t="s">
        <v>378</v>
      </c>
      <c r="D73" s="389">
        <v>135525</v>
      </c>
      <c r="E73" s="291">
        <v>71380</v>
      </c>
    </row>
    <row r="74" spans="2:5" ht="12.75">
      <c r="B74" s="261" t="s">
        <v>379</v>
      </c>
      <c r="C74" s="256" t="s">
        <v>232</v>
      </c>
      <c r="D74" s="389">
        <v>505</v>
      </c>
      <c r="E74" s="291"/>
    </row>
    <row r="75" spans="2:5" ht="25.5">
      <c r="B75" s="261" t="s">
        <v>380</v>
      </c>
      <c r="C75" s="256" t="s">
        <v>381</v>
      </c>
      <c r="D75" s="389">
        <v>42</v>
      </c>
      <c r="E75" s="291"/>
    </row>
    <row r="76" spans="2:5" ht="12.75">
      <c r="B76" s="261" t="s">
        <v>382</v>
      </c>
      <c r="C76" s="256" t="s">
        <v>383</v>
      </c>
      <c r="D76" s="389"/>
      <c r="E76" s="291"/>
    </row>
    <row r="77" spans="2:5" ht="12.75">
      <c r="B77" s="252" t="s">
        <v>384</v>
      </c>
      <c r="C77" s="294" t="s">
        <v>385</v>
      </c>
      <c r="D77" s="391"/>
      <c r="E77" s="292"/>
    </row>
    <row r="78" spans="2:5" ht="13.5" thickBot="1">
      <c r="B78" s="264" t="s">
        <v>386</v>
      </c>
      <c r="C78" s="294" t="s">
        <v>387</v>
      </c>
      <c r="D78" s="391"/>
      <c r="E78" s="292"/>
    </row>
    <row r="79" spans="2:5" ht="13.5" thickBot="1">
      <c r="B79" s="247" t="s">
        <v>30</v>
      </c>
      <c r="C79" s="297" t="s">
        <v>388</v>
      </c>
      <c r="D79" s="475">
        <f>SUM(D80:D81)</f>
        <v>0</v>
      </c>
      <c r="E79" s="298">
        <f>SUM(E80:E81)</f>
        <v>38223</v>
      </c>
    </row>
    <row r="80" spans="2:5" ht="12.75">
      <c r="B80" s="261" t="s">
        <v>282</v>
      </c>
      <c r="C80" s="262" t="s">
        <v>389</v>
      </c>
      <c r="D80" s="390"/>
      <c r="E80" s="299">
        <v>500</v>
      </c>
    </row>
    <row r="81" spans="2:5" ht="13.5" thickBot="1">
      <c r="B81" s="255" t="s">
        <v>284</v>
      </c>
      <c r="C81" s="256" t="s">
        <v>19</v>
      </c>
      <c r="D81" s="389"/>
      <c r="E81" s="291">
        <v>37723</v>
      </c>
    </row>
    <row r="82" spans="2:5" ht="13.5" thickBot="1">
      <c r="B82" s="247" t="s">
        <v>24</v>
      </c>
      <c r="C82" s="297" t="s">
        <v>390</v>
      </c>
      <c r="D82" s="476">
        <v>6717</v>
      </c>
      <c r="E82" s="300">
        <v>5023</v>
      </c>
    </row>
    <row r="83" spans="2:5" ht="13.5" thickBot="1">
      <c r="B83" s="247" t="s">
        <v>27</v>
      </c>
      <c r="C83" s="297" t="s">
        <v>391</v>
      </c>
      <c r="D83" s="477"/>
      <c r="E83" s="300"/>
    </row>
    <row r="84" spans="2:5" ht="13.5" thickBot="1">
      <c r="B84" s="247" t="s">
        <v>31</v>
      </c>
      <c r="C84" s="297" t="s">
        <v>392</v>
      </c>
      <c r="D84" s="475">
        <f>D85+D88</f>
        <v>61842</v>
      </c>
      <c r="E84" s="298">
        <f>E85+E88</f>
        <v>59933</v>
      </c>
    </row>
    <row r="85" spans="2:5" ht="12.75">
      <c r="B85" s="261" t="s">
        <v>318</v>
      </c>
      <c r="C85" s="262" t="s">
        <v>393</v>
      </c>
      <c r="D85" s="478">
        <f>SUM(D86:D87)</f>
        <v>61842</v>
      </c>
      <c r="E85" s="299">
        <f>SUM(E86:E87)</f>
        <v>59933</v>
      </c>
    </row>
    <row r="86" spans="2:5" ht="12.75" customHeight="1">
      <c r="B86" s="385" t="s">
        <v>320</v>
      </c>
      <c r="C86" s="256" t="s">
        <v>440</v>
      </c>
      <c r="D86" s="479">
        <v>42734</v>
      </c>
      <c r="E86" s="290">
        <v>40228</v>
      </c>
    </row>
    <row r="87" spans="2:5" ht="12.75" customHeight="1">
      <c r="B87" s="385" t="s">
        <v>322</v>
      </c>
      <c r="C87" s="256" t="s">
        <v>445</v>
      </c>
      <c r="D87" s="479">
        <v>19108</v>
      </c>
      <c r="E87" s="290">
        <v>19705</v>
      </c>
    </row>
    <row r="88" spans="2:6" ht="12.75" customHeight="1" thickBot="1">
      <c r="B88" s="264" t="s">
        <v>328</v>
      </c>
      <c r="C88" s="294" t="s">
        <v>394</v>
      </c>
      <c r="D88" s="391"/>
      <c r="E88" s="292"/>
      <c r="F88" s="474"/>
    </row>
    <row r="89" spans="2:5" ht="13.5" thickBot="1">
      <c r="B89" s="247" t="s">
        <v>25</v>
      </c>
      <c r="C89" s="297" t="s">
        <v>395</v>
      </c>
      <c r="D89" s="475">
        <f>D58+D71</f>
        <v>1069721</v>
      </c>
      <c r="E89" s="298">
        <f>E58+E71+E79+E82+E83+E84</f>
        <v>997541</v>
      </c>
    </row>
    <row r="90" spans="2:5" ht="14.25" customHeight="1" thickBot="1">
      <c r="B90" s="608" t="s">
        <v>609</v>
      </c>
      <c r="C90" s="609"/>
      <c r="D90" s="610"/>
      <c r="E90" s="300">
        <v>997541</v>
      </c>
    </row>
    <row r="91" spans="2:5" ht="15" customHeight="1" thickBot="1">
      <c r="B91" s="608" t="s">
        <v>610</v>
      </c>
      <c r="C91" s="609"/>
      <c r="D91" s="610"/>
      <c r="E91" s="300">
        <v>857530</v>
      </c>
    </row>
    <row r="92" spans="2:5" ht="15.75" customHeight="1" thickBot="1">
      <c r="B92" s="608" t="s">
        <v>606</v>
      </c>
      <c r="C92" s="609"/>
      <c r="D92" s="610"/>
      <c r="E92" s="300">
        <f>E90-E91</f>
        <v>140011</v>
      </c>
    </row>
    <row r="93" spans="2:5" ht="13.5" thickBot="1">
      <c r="B93" s="608" t="s">
        <v>608</v>
      </c>
      <c r="C93" s="609"/>
      <c r="D93" s="610"/>
      <c r="E93" s="300">
        <v>66303</v>
      </c>
    </row>
    <row r="94" spans="2:5" ht="13.5" thickBot="1">
      <c r="B94" s="608" t="s">
        <v>607</v>
      </c>
      <c r="C94" s="609"/>
      <c r="D94" s="610"/>
      <c r="E94" s="300">
        <v>73708</v>
      </c>
    </row>
  </sheetData>
  <mergeCells count="9">
    <mergeCell ref="B53:D53"/>
    <mergeCell ref="B54:D54"/>
    <mergeCell ref="B1:F1"/>
    <mergeCell ref="B94:D94"/>
    <mergeCell ref="B90:D90"/>
    <mergeCell ref="B91:D91"/>
    <mergeCell ref="B92:D92"/>
    <mergeCell ref="B93:D93"/>
    <mergeCell ref="C51:D51"/>
  </mergeCells>
  <printOptions/>
  <pageMargins left="0.7874015748031497" right="0.7874015748031497" top="0.3937007874015748" bottom="0.3937007874015748" header="0" footer="0"/>
  <pageSetup horizontalDpi="600" verticalDpi="600" orientation="portrait" paperSize="9" scale="81" r:id="rId1"/>
  <headerFooter alignWithMargins="0">
    <oddHeader>&amp;R7.sz. melléklet
..../2009(...) Egyek Önk.</oddHeader>
  </headerFooter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O37"/>
  <sheetViews>
    <sheetView workbookViewId="0" topLeftCell="B1">
      <selection activeCell="A3" sqref="A3:O3"/>
    </sheetView>
  </sheetViews>
  <sheetFormatPr defaultColWidth="9.00390625" defaultRowHeight="12.75"/>
  <cols>
    <col min="1" max="1" width="19.75390625" style="0" customWidth="1"/>
  </cols>
  <sheetData>
    <row r="3" spans="1:15" ht="18">
      <c r="A3" s="612" t="s">
        <v>581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</row>
    <row r="4" spans="1:15" ht="18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8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5" ht="12.75">
      <c r="A7" s="178" t="s">
        <v>20</v>
      </c>
      <c r="B7" s="179" t="s">
        <v>240</v>
      </c>
      <c r="C7" s="179" t="s">
        <v>241</v>
      </c>
      <c r="D7" s="179" t="s">
        <v>242</v>
      </c>
      <c r="E7" s="179" t="s">
        <v>243</v>
      </c>
      <c r="F7" s="179" t="s">
        <v>244</v>
      </c>
      <c r="G7" s="179" t="s">
        <v>245</v>
      </c>
      <c r="H7" s="179" t="s">
        <v>246</v>
      </c>
      <c r="I7" s="179" t="s">
        <v>247</v>
      </c>
      <c r="J7" s="179" t="s">
        <v>248</v>
      </c>
      <c r="K7" s="179" t="s">
        <v>249</v>
      </c>
      <c r="L7" s="179" t="s">
        <v>250</v>
      </c>
      <c r="M7" s="179" t="s">
        <v>251</v>
      </c>
      <c r="N7" s="179" t="s">
        <v>252</v>
      </c>
      <c r="O7" s="179" t="s">
        <v>75</v>
      </c>
    </row>
    <row r="8" spans="1:15" ht="12.75">
      <c r="A8" s="180" t="s">
        <v>253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>
        <f>SUM(C8:N8)</f>
        <v>0</v>
      </c>
    </row>
    <row r="9" spans="1:15" ht="12.75">
      <c r="A9" s="180" t="s">
        <v>254</v>
      </c>
      <c r="B9" s="181">
        <v>22571</v>
      </c>
      <c r="C9" s="181">
        <v>2081</v>
      </c>
      <c r="D9" s="181">
        <v>2081</v>
      </c>
      <c r="E9" s="181">
        <v>2081</v>
      </c>
      <c r="F9" s="181">
        <v>2081</v>
      </c>
      <c r="G9" s="181">
        <v>2081</v>
      </c>
      <c r="H9" s="181">
        <v>881</v>
      </c>
      <c r="I9" s="181">
        <v>881</v>
      </c>
      <c r="J9" s="181">
        <v>2081</v>
      </c>
      <c r="K9" s="181">
        <v>2081</v>
      </c>
      <c r="L9" s="181">
        <v>2081</v>
      </c>
      <c r="M9" s="181">
        <v>2081</v>
      </c>
      <c r="N9" s="181">
        <v>2080</v>
      </c>
      <c r="O9" s="181">
        <f aca="true" t="shared" si="0" ref="O9:O18">SUM(C9:N9)</f>
        <v>22571</v>
      </c>
    </row>
    <row r="10" spans="1:15" ht="12.75">
      <c r="A10" s="180" t="s">
        <v>255</v>
      </c>
      <c r="B10" s="181">
        <v>260184</v>
      </c>
      <c r="C10" s="181">
        <v>17723</v>
      </c>
      <c r="D10" s="181">
        <v>17723</v>
      </c>
      <c r="E10" s="181">
        <v>37223</v>
      </c>
      <c r="F10" s="181">
        <v>17723</v>
      </c>
      <c r="G10" s="181">
        <v>17723</v>
      </c>
      <c r="H10" s="181">
        <v>17723</v>
      </c>
      <c r="I10" s="181">
        <v>17723</v>
      </c>
      <c r="J10" s="181">
        <v>17724</v>
      </c>
      <c r="K10" s="181">
        <v>35723</v>
      </c>
      <c r="L10" s="181">
        <v>17723</v>
      </c>
      <c r="M10" s="181">
        <v>17723</v>
      </c>
      <c r="N10" s="181">
        <v>27730</v>
      </c>
      <c r="O10" s="181">
        <f t="shared" si="0"/>
        <v>260184</v>
      </c>
    </row>
    <row r="11" spans="1:15" ht="12.75">
      <c r="A11" s="180" t="s">
        <v>37</v>
      </c>
      <c r="B11" s="181">
        <v>559307</v>
      </c>
      <c r="C11" s="181">
        <v>49778</v>
      </c>
      <c r="D11" s="181">
        <v>48778</v>
      </c>
      <c r="E11" s="181">
        <v>48778</v>
      </c>
      <c r="F11" s="181">
        <v>45776</v>
      </c>
      <c r="G11" s="181">
        <v>45776</v>
      </c>
      <c r="H11" s="181">
        <v>45776</v>
      </c>
      <c r="I11" s="181">
        <v>45775</v>
      </c>
      <c r="J11" s="181">
        <v>45775</v>
      </c>
      <c r="K11" s="181">
        <v>45775</v>
      </c>
      <c r="L11" s="181">
        <v>45775</v>
      </c>
      <c r="M11" s="181">
        <v>45775</v>
      </c>
      <c r="N11" s="181">
        <v>45770</v>
      </c>
      <c r="O11" s="181">
        <f>SUM(C11:N11)</f>
        <v>559307</v>
      </c>
    </row>
    <row r="12" spans="1:15" ht="12.75">
      <c r="A12" s="180" t="s">
        <v>256</v>
      </c>
      <c r="B12" s="181">
        <v>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>
        <f t="shared" si="0"/>
        <v>0</v>
      </c>
    </row>
    <row r="13" spans="1:15" ht="12.75">
      <c r="A13" s="180" t="s">
        <v>257</v>
      </c>
      <c r="B13" s="181">
        <v>2337</v>
      </c>
      <c r="C13" s="181">
        <v>25</v>
      </c>
      <c r="D13" s="181">
        <v>25</v>
      </c>
      <c r="E13" s="181">
        <v>208</v>
      </c>
      <c r="F13" s="181">
        <v>208</v>
      </c>
      <c r="G13" s="181">
        <v>408</v>
      </c>
      <c r="H13" s="181">
        <v>209</v>
      </c>
      <c r="I13" s="181">
        <v>209</v>
      </c>
      <c r="J13" s="181">
        <v>209</v>
      </c>
      <c r="K13" s="181">
        <v>209</v>
      </c>
      <c r="L13" s="181">
        <v>209</v>
      </c>
      <c r="M13" s="181">
        <v>209</v>
      </c>
      <c r="N13" s="181">
        <v>209</v>
      </c>
      <c r="O13" s="181">
        <f t="shared" si="0"/>
        <v>2337</v>
      </c>
    </row>
    <row r="14" spans="1:15" ht="12.75">
      <c r="A14" s="180" t="s">
        <v>258</v>
      </c>
      <c r="B14" s="181">
        <v>10458</v>
      </c>
      <c r="C14" s="181">
        <v>888</v>
      </c>
      <c r="D14" s="181"/>
      <c r="E14" s="181">
        <v>8576</v>
      </c>
      <c r="F14" s="181"/>
      <c r="G14" s="181">
        <v>994</v>
      </c>
      <c r="H14" s="181"/>
      <c r="I14" s="181"/>
      <c r="J14" s="181"/>
      <c r="K14" s="181"/>
      <c r="L14" s="181"/>
      <c r="M14" s="181"/>
      <c r="N14" s="181"/>
      <c r="O14" s="181">
        <f t="shared" si="0"/>
        <v>10458</v>
      </c>
    </row>
    <row r="15" spans="1:15" ht="12.75">
      <c r="A15" s="180" t="s">
        <v>559</v>
      </c>
      <c r="B15" s="181">
        <v>2623</v>
      </c>
      <c r="C15" s="181">
        <v>218</v>
      </c>
      <c r="D15" s="181">
        <v>218</v>
      </c>
      <c r="E15" s="181">
        <v>218</v>
      </c>
      <c r="F15" s="181">
        <v>218</v>
      </c>
      <c r="G15" s="181">
        <v>218</v>
      </c>
      <c r="H15" s="181">
        <v>218</v>
      </c>
      <c r="I15" s="181">
        <v>218</v>
      </c>
      <c r="J15" s="181">
        <v>219</v>
      </c>
      <c r="K15" s="181">
        <v>219</v>
      </c>
      <c r="L15" s="181">
        <v>219</v>
      </c>
      <c r="M15" s="181">
        <v>219</v>
      </c>
      <c r="N15" s="181">
        <v>221</v>
      </c>
      <c r="O15" s="181">
        <f t="shared" si="0"/>
        <v>2623</v>
      </c>
    </row>
    <row r="16" spans="1:15" ht="12.75">
      <c r="A16" s="180" t="s">
        <v>79</v>
      </c>
      <c r="B16" s="181">
        <v>66303</v>
      </c>
      <c r="C16" s="181">
        <v>39973</v>
      </c>
      <c r="D16" s="181">
        <v>3046</v>
      </c>
      <c r="E16" s="181">
        <v>1200</v>
      </c>
      <c r="F16" s="181">
        <v>3500</v>
      </c>
      <c r="G16" s="181">
        <v>3425</v>
      </c>
      <c r="H16" s="181">
        <v>2901</v>
      </c>
      <c r="I16" s="181">
        <v>2805</v>
      </c>
      <c r="J16" s="181">
        <v>3331</v>
      </c>
      <c r="K16" s="181">
        <v>2750</v>
      </c>
      <c r="L16" s="181">
        <v>3331</v>
      </c>
      <c r="M16" s="181">
        <v>3913</v>
      </c>
      <c r="N16" s="181">
        <v>5309</v>
      </c>
      <c r="O16" s="181">
        <f t="shared" si="0"/>
        <v>75484</v>
      </c>
    </row>
    <row r="17" spans="1:15" ht="12.75">
      <c r="A17" s="180" t="s">
        <v>259</v>
      </c>
      <c r="B17" s="181">
        <v>73708</v>
      </c>
      <c r="C17" s="181"/>
      <c r="D17" s="181"/>
      <c r="E17" s="181"/>
      <c r="F17" s="181">
        <v>15000</v>
      </c>
      <c r="G17" s="181"/>
      <c r="H17" s="181">
        <v>15600</v>
      </c>
      <c r="I17" s="181"/>
      <c r="J17" s="181">
        <v>8904</v>
      </c>
      <c r="K17" s="181"/>
      <c r="L17" s="181">
        <v>25023</v>
      </c>
      <c r="M17" s="181"/>
      <c r="N17" s="181"/>
      <c r="O17" s="181">
        <f t="shared" si="0"/>
        <v>64527</v>
      </c>
    </row>
    <row r="18" spans="1:15" ht="12.75">
      <c r="A18" s="180" t="s">
        <v>268</v>
      </c>
      <c r="B18" s="181">
        <v>50</v>
      </c>
      <c r="C18" s="181">
        <v>3</v>
      </c>
      <c r="D18" s="181">
        <v>3</v>
      </c>
      <c r="E18" s="181">
        <v>4</v>
      </c>
      <c r="F18" s="181">
        <v>4</v>
      </c>
      <c r="G18" s="181">
        <v>4</v>
      </c>
      <c r="H18" s="181">
        <v>4</v>
      </c>
      <c r="I18" s="181">
        <v>4</v>
      </c>
      <c r="J18" s="181">
        <v>4</v>
      </c>
      <c r="K18" s="181">
        <v>5</v>
      </c>
      <c r="L18" s="181">
        <v>5</v>
      </c>
      <c r="M18" s="181">
        <v>5</v>
      </c>
      <c r="N18" s="181">
        <v>5</v>
      </c>
      <c r="O18" s="181">
        <f t="shared" si="0"/>
        <v>50</v>
      </c>
    </row>
    <row r="19" spans="1:15" ht="12.75">
      <c r="A19" s="196" t="s">
        <v>260</v>
      </c>
      <c r="B19" s="197">
        <f aca="true" t="shared" si="1" ref="B19:O19">SUM(B9:B18)</f>
        <v>997541</v>
      </c>
      <c r="C19" s="197">
        <f t="shared" si="1"/>
        <v>110689</v>
      </c>
      <c r="D19" s="197">
        <f t="shared" si="1"/>
        <v>71874</v>
      </c>
      <c r="E19" s="197">
        <f t="shared" si="1"/>
        <v>98288</v>
      </c>
      <c r="F19" s="197">
        <f t="shared" si="1"/>
        <v>84510</v>
      </c>
      <c r="G19" s="197">
        <f t="shared" si="1"/>
        <v>70629</v>
      </c>
      <c r="H19" s="197">
        <f t="shared" si="1"/>
        <v>83312</v>
      </c>
      <c r="I19" s="197">
        <f t="shared" si="1"/>
        <v>67615</v>
      </c>
      <c r="J19" s="197">
        <f t="shared" si="1"/>
        <v>78247</v>
      </c>
      <c r="K19" s="197">
        <f t="shared" si="1"/>
        <v>86762</v>
      </c>
      <c r="L19" s="197">
        <f t="shared" si="1"/>
        <v>94366</v>
      </c>
      <c r="M19" s="197">
        <f t="shared" si="1"/>
        <v>69925</v>
      </c>
      <c r="N19" s="197">
        <f t="shared" si="1"/>
        <v>81324</v>
      </c>
      <c r="O19" s="197">
        <f t="shared" si="1"/>
        <v>997541</v>
      </c>
    </row>
    <row r="20" spans="1:15" ht="12.75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ht="12.7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1:15" ht="12.75">
      <c r="A22" s="178" t="s">
        <v>20</v>
      </c>
      <c r="B22" s="179" t="s">
        <v>240</v>
      </c>
      <c r="C22" s="179" t="s">
        <v>241</v>
      </c>
      <c r="D22" s="179" t="s">
        <v>242</v>
      </c>
      <c r="E22" s="179" t="s">
        <v>243</v>
      </c>
      <c r="F22" s="179" t="s">
        <v>244</v>
      </c>
      <c r="G22" s="179" t="s">
        <v>245</v>
      </c>
      <c r="H22" s="179" t="s">
        <v>246</v>
      </c>
      <c r="I22" s="179" t="s">
        <v>247</v>
      </c>
      <c r="J22" s="179" t="s">
        <v>248</v>
      </c>
      <c r="K22" s="179" t="s">
        <v>249</v>
      </c>
      <c r="L22" s="179" t="s">
        <v>250</v>
      </c>
      <c r="M22" s="179" t="s">
        <v>251</v>
      </c>
      <c r="N22" s="179" t="s">
        <v>252</v>
      </c>
      <c r="O22" s="179" t="s">
        <v>75</v>
      </c>
    </row>
    <row r="23" spans="1:15" ht="12.75">
      <c r="A23" s="180" t="s">
        <v>261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</row>
    <row r="24" spans="1:15" ht="12.75">
      <c r="A24" s="180" t="s">
        <v>262</v>
      </c>
      <c r="B24" s="181">
        <v>328755</v>
      </c>
      <c r="C24" s="181">
        <v>27497</v>
      </c>
      <c r="D24" s="181">
        <v>27497</v>
      </c>
      <c r="E24" s="181">
        <v>27497</v>
      </c>
      <c r="F24" s="181">
        <v>27497</v>
      </c>
      <c r="G24" s="181">
        <v>27497</v>
      </c>
      <c r="H24" s="181">
        <v>27815</v>
      </c>
      <c r="I24" s="181">
        <v>27026</v>
      </c>
      <c r="J24" s="181">
        <v>25645</v>
      </c>
      <c r="K24" s="181">
        <v>28779</v>
      </c>
      <c r="L24" s="181">
        <v>27026</v>
      </c>
      <c r="M24" s="181">
        <v>27953</v>
      </c>
      <c r="N24" s="181">
        <v>27026</v>
      </c>
      <c r="O24" s="181">
        <f aca="true" t="shared" si="2" ref="O24:O34">SUM(C24:N24)</f>
        <v>328755</v>
      </c>
    </row>
    <row r="25" spans="1:15" ht="12.75">
      <c r="A25" s="180" t="s">
        <v>77</v>
      </c>
      <c r="B25" s="181">
        <v>117565</v>
      </c>
      <c r="C25" s="181">
        <v>9612</v>
      </c>
      <c r="D25" s="181">
        <v>9612</v>
      </c>
      <c r="E25" s="181">
        <v>11235</v>
      </c>
      <c r="F25" s="181">
        <v>9612</v>
      </c>
      <c r="G25" s="181">
        <v>9612</v>
      </c>
      <c r="H25" s="181">
        <v>9714</v>
      </c>
      <c r="I25" s="181">
        <v>7830</v>
      </c>
      <c r="J25" s="181">
        <v>9461</v>
      </c>
      <c r="K25" s="181">
        <v>9807</v>
      </c>
      <c r="L25" s="181">
        <v>9461</v>
      </c>
      <c r="M25" s="181">
        <v>12148</v>
      </c>
      <c r="N25" s="181">
        <v>9461</v>
      </c>
      <c r="O25" s="181">
        <f t="shared" si="2"/>
        <v>117565</v>
      </c>
    </row>
    <row r="26" spans="1:15" ht="12.75">
      <c r="A26" s="180" t="s">
        <v>263</v>
      </c>
      <c r="B26" s="181">
        <v>141033</v>
      </c>
      <c r="C26" s="181">
        <v>12103</v>
      </c>
      <c r="D26" s="181">
        <v>12103</v>
      </c>
      <c r="E26" s="181">
        <v>12103</v>
      </c>
      <c r="F26" s="181">
        <v>12103</v>
      </c>
      <c r="G26" s="181">
        <v>12103</v>
      </c>
      <c r="H26" s="181">
        <v>12103</v>
      </c>
      <c r="I26" s="181">
        <v>10000</v>
      </c>
      <c r="J26" s="181">
        <v>10000</v>
      </c>
      <c r="K26" s="181">
        <v>12103</v>
      </c>
      <c r="L26" s="181">
        <v>12103</v>
      </c>
      <c r="M26" s="181">
        <v>12103</v>
      </c>
      <c r="N26" s="181">
        <v>12106</v>
      </c>
      <c r="O26" s="181">
        <f t="shared" si="2"/>
        <v>141033</v>
      </c>
    </row>
    <row r="27" spans="1:15" ht="12.75">
      <c r="A27" s="180" t="s">
        <v>157</v>
      </c>
      <c r="B27" s="181">
        <v>38223</v>
      </c>
      <c r="C27" s="181"/>
      <c r="D27" s="181"/>
      <c r="E27" s="181"/>
      <c r="F27" s="181"/>
      <c r="G27" s="181"/>
      <c r="H27" s="181">
        <v>18000</v>
      </c>
      <c r="I27" s="181"/>
      <c r="J27" s="181">
        <v>20223</v>
      </c>
      <c r="K27" s="181"/>
      <c r="L27" s="181"/>
      <c r="M27" s="181"/>
      <c r="N27" s="181"/>
      <c r="O27" s="181">
        <f t="shared" si="2"/>
        <v>38223</v>
      </c>
    </row>
    <row r="28" spans="1:15" s="434" customFormat="1" ht="12.75">
      <c r="A28" s="432" t="s">
        <v>264</v>
      </c>
      <c r="B28" s="433">
        <v>71380</v>
      </c>
      <c r="C28" s="433">
        <v>5995</v>
      </c>
      <c r="D28" s="433">
        <v>4562</v>
      </c>
      <c r="E28" s="433">
        <v>12121</v>
      </c>
      <c r="F28" s="433">
        <v>5882</v>
      </c>
      <c r="G28" s="433">
        <v>7408</v>
      </c>
      <c r="H28" s="433">
        <v>12884</v>
      </c>
      <c r="I28" s="433">
        <v>7975</v>
      </c>
      <c r="J28" s="433">
        <v>3175</v>
      </c>
      <c r="K28" s="433">
        <v>3386</v>
      </c>
      <c r="L28" s="433">
        <v>3386</v>
      </c>
      <c r="M28" s="433">
        <v>3386</v>
      </c>
      <c r="N28" s="433">
        <v>1220</v>
      </c>
      <c r="O28" s="433">
        <f>SUM(C28:N28)</f>
        <v>71380</v>
      </c>
    </row>
    <row r="29" spans="1:15" ht="12.75">
      <c r="A29" s="180" t="s">
        <v>205</v>
      </c>
      <c r="B29" s="181">
        <v>2200</v>
      </c>
      <c r="C29" s="181"/>
      <c r="D29" s="181"/>
      <c r="E29" s="181"/>
      <c r="F29" s="181"/>
      <c r="G29" s="181"/>
      <c r="H29" s="181">
        <v>2200</v>
      </c>
      <c r="I29" s="181"/>
      <c r="J29" s="181"/>
      <c r="K29" s="181"/>
      <c r="L29" s="181"/>
      <c r="M29" s="181"/>
      <c r="N29" s="181"/>
      <c r="O29" s="181">
        <f t="shared" si="2"/>
        <v>2200</v>
      </c>
    </row>
    <row r="30" spans="1:15" ht="12.75">
      <c r="A30" s="180" t="s">
        <v>265</v>
      </c>
      <c r="B30" s="181">
        <v>58407</v>
      </c>
      <c r="C30" s="181">
        <v>3465</v>
      </c>
      <c r="D30" s="181">
        <v>3465</v>
      </c>
      <c r="E30" s="181">
        <v>5148</v>
      </c>
      <c r="F30" s="181">
        <v>5148</v>
      </c>
      <c r="G30" s="181">
        <v>5148</v>
      </c>
      <c r="H30" s="181">
        <v>5148</v>
      </c>
      <c r="I30" s="181">
        <v>5148</v>
      </c>
      <c r="J30" s="181">
        <v>5148</v>
      </c>
      <c r="K30" s="181">
        <v>5148</v>
      </c>
      <c r="L30" s="181">
        <v>5148</v>
      </c>
      <c r="M30" s="181">
        <v>5148</v>
      </c>
      <c r="N30" s="181">
        <v>5145</v>
      </c>
      <c r="O30" s="181">
        <f t="shared" si="2"/>
        <v>58407</v>
      </c>
    </row>
    <row r="31" spans="1:15" ht="12.75">
      <c r="A31" s="180" t="s">
        <v>269</v>
      </c>
      <c r="B31" s="181">
        <v>13911</v>
      </c>
      <c r="C31" s="181">
        <v>1525</v>
      </c>
      <c r="D31" s="181">
        <v>2043</v>
      </c>
      <c r="E31" s="181">
        <v>1032</v>
      </c>
      <c r="F31" s="181">
        <v>1032</v>
      </c>
      <c r="G31" s="181">
        <v>1032</v>
      </c>
      <c r="H31" s="181">
        <v>1032</v>
      </c>
      <c r="I31" s="181">
        <v>951</v>
      </c>
      <c r="J31" s="181">
        <v>1458</v>
      </c>
      <c r="K31" s="181">
        <v>951</v>
      </c>
      <c r="L31" s="181">
        <v>951</v>
      </c>
      <c r="M31" s="181">
        <v>952</v>
      </c>
      <c r="N31" s="181">
        <v>952</v>
      </c>
      <c r="O31" s="181">
        <f t="shared" si="2"/>
        <v>13911</v>
      </c>
    </row>
    <row r="32" spans="1:15" ht="12.75">
      <c r="A32" s="180" t="s">
        <v>560</v>
      </c>
      <c r="B32" s="181">
        <v>160861</v>
      </c>
      <c r="C32" s="181">
        <v>13405</v>
      </c>
      <c r="D32" s="181">
        <v>13405</v>
      </c>
      <c r="E32" s="181">
        <v>13405</v>
      </c>
      <c r="F32" s="181">
        <v>13405</v>
      </c>
      <c r="G32" s="181">
        <v>13405</v>
      </c>
      <c r="H32" s="181">
        <v>13405</v>
      </c>
      <c r="I32" s="181">
        <v>13405</v>
      </c>
      <c r="J32" s="181">
        <v>13405</v>
      </c>
      <c r="K32" s="181">
        <v>13405</v>
      </c>
      <c r="L32" s="181">
        <v>13405</v>
      </c>
      <c r="M32" s="181">
        <v>13405</v>
      </c>
      <c r="N32" s="181">
        <v>13406</v>
      </c>
      <c r="O32" s="181">
        <f t="shared" si="2"/>
        <v>160861</v>
      </c>
    </row>
    <row r="33" spans="1:15" ht="12.75">
      <c r="A33" s="180" t="s">
        <v>270</v>
      </c>
      <c r="B33" s="181">
        <v>250</v>
      </c>
      <c r="C33" s="181">
        <v>25</v>
      </c>
      <c r="D33" s="181">
        <v>25</v>
      </c>
      <c r="E33" s="181">
        <v>25</v>
      </c>
      <c r="F33" s="181">
        <v>25</v>
      </c>
      <c r="G33" s="181">
        <v>25</v>
      </c>
      <c r="H33" s="181">
        <v>25</v>
      </c>
      <c r="I33" s="181"/>
      <c r="J33" s="181"/>
      <c r="K33" s="181">
        <v>25</v>
      </c>
      <c r="L33" s="181">
        <v>25</v>
      </c>
      <c r="M33" s="181">
        <v>25</v>
      </c>
      <c r="N33" s="181">
        <v>25</v>
      </c>
      <c r="O33" s="181">
        <f t="shared" si="2"/>
        <v>250</v>
      </c>
    </row>
    <row r="34" spans="1:15" ht="12.75">
      <c r="A34" s="180" t="s">
        <v>601</v>
      </c>
      <c r="B34" s="181">
        <v>40228</v>
      </c>
      <c r="C34" s="181">
        <v>40228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>
        <f t="shared" si="2"/>
        <v>40228</v>
      </c>
    </row>
    <row r="35" spans="1:15" ht="12.75">
      <c r="A35" s="180" t="s">
        <v>266</v>
      </c>
      <c r="B35" s="181">
        <v>24728</v>
      </c>
      <c r="C35" s="181"/>
      <c r="D35" s="181">
        <v>2596</v>
      </c>
      <c r="E35" s="181">
        <v>4007</v>
      </c>
      <c r="F35" s="181"/>
      <c r="G35" s="181">
        <v>2596</v>
      </c>
      <c r="H35" s="181">
        <v>3000</v>
      </c>
      <c r="I35" s="181"/>
      <c r="J35" s="181"/>
      <c r="K35" s="181">
        <v>2596</v>
      </c>
      <c r="L35" s="181">
        <v>5037</v>
      </c>
      <c r="M35" s="181">
        <v>4896</v>
      </c>
      <c r="N35" s="181"/>
      <c r="O35" s="181">
        <f>SUM(C35:N35)</f>
        <v>24728</v>
      </c>
    </row>
    <row r="36" spans="1:15" ht="12.75">
      <c r="A36" s="180" t="s">
        <v>271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>
        <f>SUM(C36:N36)</f>
        <v>0</v>
      </c>
    </row>
    <row r="37" spans="1:15" ht="12.75">
      <c r="A37" s="196" t="s">
        <v>267</v>
      </c>
      <c r="B37" s="197">
        <f>SUM(B24:B36)</f>
        <v>997541</v>
      </c>
      <c r="C37" s="197">
        <f>SUM(C24:C35)</f>
        <v>113855</v>
      </c>
      <c r="D37" s="197">
        <f aca="true" t="shared" si="3" ref="D37:M37">SUM(D24:D35)</f>
        <v>75308</v>
      </c>
      <c r="E37" s="197">
        <f t="shared" si="3"/>
        <v>86573</v>
      </c>
      <c r="F37" s="197">
        <f t="shared" si="3"/>
        <v>74704</v>
      </c>
      <c r="G37" s="197">
        <f t="shared" si="3"/>
        <v>78826</v>
      </c>
      <c r="H37" s="197">
        <f t="shared" si="3"/>
        <v>105326</v>
      </c>
      <c r="I37" s="197">
        <f t="shared" si="3"/>
        <v>72335</v>
      </c>
      <c r="J37" s="197">
        <f t="shared" si="3"/>
        <v>88515</v>
      </c>
      <c r="K37" s="197">
        <f t="shared" si="3"/>
        <v>76200</v>
      </c>
      <c r="L37" s="197">
        <f t="shared" si="3"/>
        <v>76542</v>
      </c>
      <c r="M37" s="197">
        <f t="shared" si="3"/>
        <v>80016</v>
      </c>
      <c r="N37" s="197">
        <f>SUM(N24:N36)</f>
        <v>69341</v>
      </c>
      <c r="O37" s="197">
        <f>SUM(O24:O35)</f>
        <v>997541</v>
      </c>
    </row>
  </sheetData>
  <mergeCells count="1">
    <mergeCell ref="A3:O3"/>
  </mergeCells>
  <printOptions/>
  <pageMargins left="0.75" right="0.75" top="1" bottom="1" header="0.5" footer="0.5"/>
  <pageSetup horizontalDpi="600" verticalDpi="600" orientation="landscape" paperSize="9" scale="89" r:id="rId1"/>
  <headerFooter alignWithMargins="0">
    <oddHeader>&amp;R8 sz. melléklet
.../2009.(....) Egyek Önk.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51"/>
  <sheetViews>
    <sheetView workbookViewId="0" topLeftCell="A1">
      <selection activeCell="A3" sqref="A3:N3"/>
    </sheetView>
  </sheetViews>
  <sheetFormatPr defaultColWidth="9.00390625" defaultRowHeight="12.75"/>
  <cols>
    <col min="1" max="1" width="32.875" style="0" customWidth="1"/>
    <col min="2" max="10" width="12.625" style="0" customWidth="1"/>
    <col min="11" max="11" width="13.875" style="0" customWidth="1"/>
    <col min="12" max="12" width="13.00390625" style="0" customWidth="1"/>
    <col min="13" max="14" width="12.625" style="0" customWidth="1"/>
  </cols>
  <sheetData>
    <row r="3" spans="1:14" ht="15.75">
      <c r="A3" s="594" t="s">
        <v>211</v>
      </c>
      <c r="B3" s="613"/>
      <c r="C3" s="613"/>
      <c r="D3" s="613"/>
      <c r="E3" s="613"/>
      <c r="F3" s="613"/>
      <c r="G3" s="613"/>
      <c r="H3" s="613"/>
      <c r="I3" s="614"/>
      <c r="J3" s="614"/>
      <c r="K3" s="614"/>
      <c r="L3" s="614"/>
      <c r="M3" s="614"/>
      <c r="N3" s="614"/>
    </row>
    <row r="7" ht="13.5" thickBot="1">
      <c r="M7" s="142" t="s">
        <v>32</v>
      </c>
    </row>
    <row r="8" spans="1:14" ht="42.75" customHeight="1" thickBot="1">
      <c r="A8" s="135" t="s">
        <v>187</v>
      </c>
      <c r="B8" s="138" t="s">
        <v>201</v>
      </c>
      <c r="C8" s="138" t="s">
        <v>210</v>
      </c>
      <c r="D8" s="138" t="s">
        <v>202</v>
      </c>
      <c r="E8" s="138" t="s">
        <v>203</v>
      </c>
      <c r="F8" s="138" t="s">
        <v>552</v>
      </c>
      <c r="G8" s="138" t="s">
        <v>204</v>
      </c>
      <c r="H8" s="139" t="s">
        <v>207</v>
      </c>
      <c r="I8" s="138" t="s">
        <v>205</v>
      </c>
      <c r="J8" s="138" t="s">
        <v>206</v>
      </c>
      <c r="K8" s="138" t="s">
        <v>208</v>
      </c>
      <c r="L8" s="138" t="s">
        <v>209</v>
      </c>
      <c r="M8" s="138" t="s">
        <v>35</v>
      </c>
      <c r="N8" s="141" t="s">
        <v>34</v>
      </c>
    </row>
    <row r="9" spans="1:14" ht="21" customHeight="1" thickBot="1">
      <c r="A9" s="136"/>
      <c r="B9" s="140" t="s">
        <v>551</v>
      </c>
      <c r="C9" s="140" t="s">
        <v>551</v>
      </c>
      <c r="D9" s="140" t="s">
        <v>551</v>
      </c>
      <c r="E9" s="140" t="s">
        <v>551</v>
      </c>
      <c r="F9" s="140" t="s">
        <v>551</v>
      </c>
      <c r="G9" s="140" t="s">
        <v>551</v>
      </c>
      <c r="H9" s="140" t="s">
        <v>551</v>
      </c>
      <c r="I9" s="140" t="s">
        <v>551</v>
      </c>
      <c r="J9" s="140" t="s">
        <v>551</v>
      </c>
      <c r="K9" s="140" t="s">
        <v>551</v>
      </c>
      <c r="L9" s="140" t="s">
        <v>551</v>
      </c>
      <c r="M9" s="140" t="s">
        <v>551</v>
      </c>
      <c r="N9" s="140" t="s">
        <v>551</v>
      </c>
    </row>
    <row r="10" spans="1:14" ht="21" customHeight="1" thickBot="1">
      <c r="A10" s="137" t="s">
        <v>188</v>
      </c>
      <c r="B10" s="153"/>
      <c r="C10" s="153"/>
      <c r="D10" s="153"/>
      <c r="E10" s="153"/>
      <c r="F10" s="153"/>
      <c r="G10" s="153"/>
      <c r="H10" s="154"/>
      <c r="I10" s="153"/>
      <c r="J10" s="152">
        <v>8088</v>
      </c>
      <c r="K10" s="153"/>
      <c r="L10" s="153"/>
      <c r="M10" s="153"/>
      <c r="N10" s="430">
        <f aca="true" t="shared" si="0" ref="N10:N28">SUM(B10:M10)</f>
        <v>8088</v>
      </c>
    </row>
    <row r="11" spans="1:14" ht="21" customHeight="1" thickBot="1">
      <c r="A11" s="137" t="s">
        <v>189</v>
      </c>
      <c r="B11" s="153"/>
      <c r="C11" s="153"/>
      <c r="D11" s="152">
        <v>960</v>
      </c>
      <c r="E11" s="153"/>
      <c r="F11" s="153"/>
      <c r="G11" s="153"/>
      <c r="H11" s="154"/>
      <c r="I11" s="153"/>
      <c r="J11" s="153"/>
      <c r="K11" s="155"/>
      <c r="L11" s="153"/>
      <c r="M11" s="153"/>
      <c r="N11" s="430">
        <f t="shared" si="0"/>
        <v>960</v>
      </c>
    </row>
    <row r="12" spans="1:14" ht="21" customHeight="1" thickBot="1">
      <c r="A12" s="137" t="s">
        <v>194</v>
      </c>
      <c r="B12" s="153"/>
      <c r="C12" s="153"/>
      <c r="D12" s="153">
        <v>8725</v>
      </c>
      <c r="E12" s="153"/>
      <c r="F12" s="153"/>
      <c r="G12" s="153"/>
      <c r="H12" s="154"/>
      <c r="I12" s="153">
        <v>2200</v>
      </c>
      <c r="J12" s="153">
        <v>595</v>
      </c>
      <c r="K12" s="153"/>
      <c r="L12" s="153"/>
      <c r="M12" s="153"/>
      <c r="N12" s="430">
        <f t="shared" si="0"/>
        <v>11520</v>
      </c>
    </row>
    <row r="13" spans="1:14" ht="21" customHeight="1" thickBot="1">
      <c r="A13" s="137" t="s">
        <v>190</v>
      </c>
      <c r="B13" s="153">
        <f>SUM(B14:B15)</f>
        <v>67914</v>
      </c>
      <c r="C13" s="153">
        <f aca="true" t="shared" si="1" ref="C13:M13">SUM(C14:C15)</f>
        <v>20807</v>
      </c>
      <c r="D13" s="153">
        <f t="shared" si="1"/>
        <v>45985</v>
      </c>
      <c r="E13" s="153">
        <f t="shared" si="1"/>
        <v>250</v>
      </c>
      <c r="F13" s="153"/>
      <c r="G13" s="153">
        <f t="shared" si="1"/>
        <v>58407</v>
      </c>
      <c r="H13" s="153">
        <f t="shared" si="1"/>
        <v>8115</v>
      </c>
      <c r="I13" s="153">
        <f t="shared" si="1"/>
        <v>0</v>
      </c>
      <c r="J13" s="153">
        <f t="shared" si="1"/>
        <v>15763</v>
      </c>
      <c r="K13" s="153">
        <f t="shared" si="1"/>
        <v>0</v>
      </c>
      <c r="L13" s="153">
        <f t="shared" si="1"/>
        <v>5023</v>
      </c>
      <c r="M13" s="153">
        <f t="shared" si="1"/>
        <v>38223</v>
      </c>
      <c r="N13" s="430">
        <f t="shared" si="0"/>
        <v>260487</v>
      </c>
    </row>
    <row r="14" spans="1:14" s="354" customFormat="1" ht="21" customHeight="1" thickBot="1">
      <c r="A14" s="353" t="s">
        <v>431</v>
      </c>
      <c r="B14" s="153">
        <v>53700</v>
      </c>
      <c r="C14" s="153">
        <v>16653</v>
      </c>
      <c r="D14" s="153">
        <v>44134</v>
      </c>
      <c r="E14" s="153">
        <v>250</v>
      </c>
      <c r="F14" s="153"/>
      <c r="G14" s="153">
        <v>58407</v>
      </c>
      <c r="H14" s="154">
        <v>8115</v>
      </c>
      <c r="I14" s="153"/>
      <c r="J14" s="153">
        <v>15763</v>
      </c>
      <c r="K14" s="153"/>
      <c r="L14" s="153">
        <v>5023</v>
      </c>
      <c r="M14" s="153">
        <v>38223</v>
      </c>
      <c r="N14" s="430">
        <f t="shared" si="0"/>
        <v>240268</v>
      </c>
    </row>
    <row r="15" spans="1:14" s="354" customFormat="1" ht="21" customHeight="1" thickBot="1">
      <c r="A15" s="353" t="s">
        <v>432</v>
      </c>
      <c r="B15" s="153">
        <v>14214</v>
      </c>
      <c r="C15" s="153">
        <v>4154</v>
      </c>
      <c r="D15" s="153">
        <v>1851</v>
      </c>
      <c r="E15" s="153"/>
      <c r="F15" s="153"/>
      <c r="G15" s="153"/>
      <c r="H15" s="154"/>
      <c r="I15" s="153"/>
      <c r="J15" s="153"/>
      <c r="K15" s="153"/>
      <c r="L15" s="153"/>
      <c r="M15" s="153"/>
      <c r="N15" s="430">
        <f t="shared" si="0"/>
        <v>20219</v>
      </c>
    </row>
    <row r="16" spans="1:14" ht="21" customHeight="1" thickBot="1">
      <c r="A16" s="137" t="s">
        <v>191</v>
      </c>
      <c r="B16" s="153">
        <v>127547</v>
      </c>
      <c r="C16" s="153">
        <v>44785</v>
      </c>
      <c r="D16" s="153">
        <v>3200</v>
      </c>
      <c r="E16" s="153"/>
      <c r="F16" s="153"/>
      <c r="G16" s="153"/>
      <c r="H16" s="154"/>
      <c r="I16" s="153"/>
      <c r="J16" s="153">
        <v>5786</v>
      </c>
      <c r="K16" s="153"/>
      <c r="L16" s="153"/>
      <c r="M16" s="153"/>
      <c r="N16" s="430">
        <f t="shared" si="0"/>
        <v>181318</v>
      </c>
    </row>
    <row r="17" spans="1:14" ht="21" customHeight="1" thickBot="1">
      <c r="A17" s="137" t="s">
        <v>195</v>
      </c>
      <c r="B17" s="153"/>
      <c r="C17" s="153"/>
      <c r="D17" s="153">
        <v>23683</v>
      </c>
      <c r="E17" s="153"/>
      <c r="F17" s="153"/>
      <c r="G17" s="153"/>
      <c r="H17" s="154"/>
      <c r="I17" s="153"/>
      <c r="J17" s="153"/>
      <c r="K17" s="153"/>
      <c r="L17" s="153"/>
      <c r="M17" s="153"/>
      <c r="N17" s="430">
        <f t="shared" si="0"/>
        <v>23683</v>
      </c>
    </row>
    <row r="18" spans="1:14" ht="21" customHeight="1" thickBot="1">
      <c r="A18" s="137" t="s">
        <v>196</v>
      </c>
      <c r="B18" s="153"/>
      <c r="C18" s="153"/>
      <c r="D18" s="153"/>
      <c r="E18" s="153"/>
      <c r="F18" s="153"/>
      <c r="G18" s="153"/>
      <c r="H18" s="154"/>
      <c r="I18" s="153"/>
      <c r="J18" s="153"/>
      <c r="K18" s="153"/>
      <c r="L18" s="153"/>
      <c r="M18" s="153"/>
      <c r="N18" s="156">
        <f t="shared" si="0"/>
        <v>0</v>
      </c>
    </row>
    <row r="19" spans="1:14" ht="21" customHeight="1" thickBot="1">
      <c r="A19" s="137" t="s">
        <v>192</v>
      </c>
      <c r="B19" s="153"/>
      <c r="C19" s="153"/>
      <c r="D19" s="153"/>
      <c r="E19" s="153"/>
      <c r="F19" s="153"/>
      <c r="G19" s="153"/>
      <c r="H19" s="154"/>
      <c r="I19" s="153"/>
      <c r="J19" s="153"/>
      <c r="K19" s="153">
        <v>59933</v>
      </c>
      <c r="L19" s="153"/>
      <c r="M19" s="153"/>
      <c r="N19" s="430">
        <f t="shared" si="0"/>
        <v>59933</v>
      </c>
    </row>
    <row r="20" spans="1:14" s="429" customFormat="1" ht="21" customHeight="1" thickBot="1">
      <c r="A20" s="426" t="s">
        <v>197</v>
      </c>
      <c r="B20" s="427"/>
      <c r="C20" s="427"/>
      <c r="D20" s="427">
        <v>200</v>
      </c>
      <c r="E20" s="427"/>
      <c r="F20" s="427"/>
      <c r="G20" s="427"/>
      <c r="H20" s="428">
        <v>4300</v>
      </c>
      <c r="I20" s="427"/>
      <c r="J20" s="427">
        <v>500</v>
      </c>
      <c r="K20" s="427"/>
      <c r="L20" s="427"/>
      <c r="M20" s="427"/>
      <c r="N20" s="428">
        <f t="shared" si="0"/>
        <v>5000</v>
      </c>
    </row>
    <row r="21" spans="1:14" s="429" customFormat="1" ht="21" customHeight="1" thickBot="1">
      <c r="A21" s="426" t="s">
        <v>553</v>
      </c>
      <c r="B21" s="427">
        <v>870</v>
      </c>
      <c r="C21" s="427">
        <v>298</v>
      </c>
      <c r="D21" s="427">
        <v>1315</v>
      </c>
      <c r="E21" s="427"/>
      <c r="F21" s="427"/>
      <c r="G21" s="427"/>
      <c r="H21" s="428"/>
      <c r="I21" s="427"/>
      <c r="J21" s="427"/>
      <c r="K21" s="427"/>
      <c r="L21" s="427"/>
      <c r="M21" s="427"/>
      <c r="N21" s="428">
        <f t="shared" si="0"/>
        <v>2483</v>
      </c>
    </row>
    <row r="22" spans="1:14" ht="21" customHeight="1" thickBot="1">
      <c r="A22" s="137" t="s">
        <v>200</v>
      </c>
      <c r="B22" s="153"/>
      <c r="C22" s="153">
        <v>5868</v>
      </c>
      <c r="D22" s="153"/>
      <c r="E22" s="153"/>
      <c r="F22" s="153">
        <v>65197</v>
      </c>
      <c r="G22" s="153"/>
      <c r="H22" s="154"/>
      <c r="I22" s="153"/>
      <c r="J22" s="153"/>
      <c r="K22" s="153"/>
      <c r="L22" s="153"/>
      <c r="M22" s="153"/>
      <c r="N22" s="430">
        <f t="shared" si="0"/>
        <v>71065</v>
      </c>
    </row>
    <row r="23" spans="1:14" ht="21" customHeight="1" thickBot="1">
      <c r="A23" s="137" t="s">
        <v>198</v>
      </c>
      <c r="B23" s="153"/>
      <c r="C23" s="153"/>
      <c r="D23" s="153"/>
      <c r="E23" s="153"/>
      <c r="F23" s="153">
        <v>58590</v>
      </c>
      <c r="G23" s="153"/>
      <c r="H23" s="154"/>
      <c r="I23" s="153"/>
      <c r="J23" s="153"/>
      <c r="K23" s="153"/>
      <c r="L23" s="153"/>
      <c r="M23" s="153"/>
      <c r="N23" s="430">
        <f t="shared" si="0"/>
        <v>58590</v>
      </c>
    </row>
    <row r="24" spans="1:14" ht="21" customHeight="1" thickBot="1">
      <c r="A24" s="137" t="s">
        <v>199</v>
      </c>
      <c r="B24" s="153"/>
      <c r="C24" s="153"/>
      <c r="D24" s="153"/>
      <c r="E24" s="153"/>
      <c r="F24" s="153">
        <v>4377</v>
      </c>
      <c r="G24" s="153"/>
      <c r="H24" s="154"/>
      <c r="I24" s="153"/>
      <c r="J24" s="153"/>
      <c r="K24" s="153"/>
      <c r="L24" s="153"/>
      <c r="M24" s="153"/>
      <c r="N24" s="430">
        <f t="shared" si="0"/>
        <v>4377</v>
      </c>
    </row>
    <row r="25" spans="1:14" ht="21" customHeight="1" thickBot="1">
      <c r="A25" s="137" t="s">
        <v>430</v>
      </c>
      <c r="B25" s="153"/>
      <c r="C25" s="153"/>
      <c r="D25" s="153"/>
      <c r="E25" s="153"/>
      <c r="F25" s="153">
        <v>2340</v>
      </c>
      <c r="G25" s="153"/>
      <c r="H25" s="154"/>
      <c r="I25" s="153"/>
      <c r="J25" s="153"/>
      <c r="K25" s="153"/>
      <c r="L25" s="153"/>
      <c r="M25" s="153"/>
      <c r="N25" s="430">
        <f t="shared" si="0"/>
        <v>2340</v>
      </c>
    </row>
    <row r="26" spans="1:14" ht="21" customHeight="1" thickBot="1">
      <c r="A26" s="137" t="s">
        <v>193</v>
      </c>
      <c r="B26" s="153"/>
      <c r="C26" s="153"/>
      <c r="D26" s="153"/>
      <c r="E26" s="153"/>
      <c r="F26" s="153"/>
      <c r="G26" s="153"/>
      <c r="H26" s="154"/>
      <c r="I26" s="153"/>
      <c r="J26" s="153">
        <v>0</v>
      </c>
      <c r="K26" s="153"/>
      <c r="L26" s="153"/>
      <c r="M26" s="153"/>
      <c r="N26" s="430">
        <f t="shared" si="0"/>
        <v>0</v>
      </c>
    </row>
    <row r="27" spans="1:14" ht="21" customHeight="1" thickBot="1">
      <c r="A27" s="137" t="s">
        <v>212</v>
      </c>
      <c r="B27" s="153"/>
      <c r="C27" s="153"/>
      <c r="D27" s="153">
        <v>600</v>
      </c>
      <c r="E27" s="153"/>
      <c r="F27" s="153"/>
      <c r="G27" s="153"/>
      <c r="H27" s="154">
        <v>1011</v>
      </c>
      <c r="I27" s="153"/>
      <c r="J27" s="153">
        <v>6464</v>
      </c>
      <c r="K27" s="153"/>
      <c r="L27" s="153"/>
      <c r="M27" s="153"/>
      <c r="N27" s="430">
        <f t="shared" si="0"/>
        <v>8075</v>
      </c>
    </row>
    <row r="28" spans="1:14" ht="21" customHeight="1" thickBot="1">
      <c r="A28" s="137" t="s">
        <v>213</v>
      </c>
      <c r="B28" s="153"/>
      <c r="C28" s="153"/>
      <c r="D28" s="153"/>
      <c r="E28" s="153"/>
      <c r="F28" s="153"/>
      <c r="G28" s="153"/>
      <c r="H28" s="154"/>
      <c r="I28" s="153"/>
      <c r="J28" s="153">
        <v>6400</v>
      </c>
      <c r="K28" s="153"/>
      <c r="L28" s="153"/>
      <c r="M28" s="153"/>
      <c r="N28" s="430">
        <f t="shared" si="0"/>
        <v>6400</v>
      </c>
    </row>
    <row r="29" spans="1:14" ht="21" customHeight="1" thickBot="1">
      <c r="A29" s="136" t="s">
        <v>34</v>
      </c>
      <c r="B29" s="157">
        <f>SUM(B10:B28)-B14-B15</f>
        <v>196331</v>
      </c>
      <c r="C29" s="157">
        <f aca="true" t="shared" si="2" ref="C29:H29">SUM(C10:C28)-C14-C15</f>
        <v>71758</v>
      </c>
      <c r="D29" s="157">
        <f t="shared" si="2"/>
        <v>84668</v>
      </c>
      <c r="E29" s="157">
        <f t="shared" si="2"/>
        <v>250</v>
      </c>
      <c r="F29" s="157">
        <f t="shared" si="2"/>
        <v>130504</v>
      </c>
      <c r="G29" s="157">
        <f t="shared" si="2"/>
        <v>58407</v>
      </c>
      <c r="H29" s="157">
        <f t="shared" si="2"/>
        <v>13426</v>
      </c>
      <c r="I29" s="157">
        <f aca="true" t="shared" si="3" ref="I29:N29">SUM(I10:I28)-I14-I15</f>
        <v>2200</v>
      </c>
      <c r="J29" s="157">
        <f t="shared" si="3"/>
        <v>43596</v>
      </c>
      <c r="K29" s="157">
        <f t="shared" si="3"/>
        <v>59933</v>
      </c>
      <c r="L29" s="157">
        <f t="shared" si="3"/>
        <v>5023</v>
      </c>
      <c r="M29" s="157">
        <f t="shared" si="3"/>
        <v>38223</v>
      </c>
      <c r="N29" s="431">
        <f t="shared" si="3"/>
        <v>704319</v>
      </c>
    </row>
    <row r="31" spans="5:14" ht="12.75">
      <c r="E31" s="2"/>
      <c r="F31" s="2"/>
      <c r="N31" s="2"/>
    </row>
    <row r="33" spans="1:8" ht="12.75">
      <c r="A33" s="143"/>
      <c r="B33" s="144"/>
      <c r="C33" s="144"/>
      <c r="D33" s="144"/>
      <c r="E33" s="144"/>
      <c r="F33" s="144"/>
      <c r="G33" s="144"/>
      <c r="H33" s="145"/>
    </row>
    <row r="34" spans="1:8" ht="12.75">
      <c r="A34" s="146"/>
      <c r="B34" s="147"/>
      <c r="C34" s="147"/>
      <c r="D34" s="147"/>
      <c r="E34" s="147"/>
      <c r="F34" s="147"/>
      <c r="G34" s="147"/>
      <c r="H34" s="147"/>
    </row>
    <row r="35" spans="1:8" ht="12.75">
      <c r="A35" s="148"/>
      <c r="B35" s="149"/>
      <c r="C35" s="149"/>
      <c r="D35" s="149"/>
      <c r="E35" s="149"/>
      <c r="F35" s="149"/>
      <c r="G35" s="149"/>
      <c r="H35" s="1"/>
    </row>
    <row r="36" spans="1:8" ht="12.75">
      <c r="A36" s="148"/>
      <c r="B36" s="149"/>
      <c r="C36" s="149"/>
      <c r="D36" s="150"/>
      <c r="E36" s="149"/>
      <c r="F36" s="149"/>
      <c r="G36" s="149"/>
      <c r="H36" s="1"/>
    </row>
    <row r="37" spans="1:8" ht="12.75">
      <c r="A37" s="148"/>
      <c r="B37" s="149"/>
      <c r="C37" s="149"/>
      <c r="D37" s="149"/>
      <c r="E37" s="149"/>
      <c r="F37" s="149"/>
      <c r="G37" s="149"/>
      <c r="H37" s="1"/>
    </row>
    <row r="38" spans="1:8" ht="12.75">
      <c r="A38" s="148"/>
      <c r="B38" s="149"/>
      <c r="C38" s="149"/>
      <c r="D38" s="149"/>
      <c r="E38" s="149"/>
      <c r="F38" s="149"/>
      <c r="G38" s="149"/>
      <c r="H38" s="1"/>
    </row>
    <row r="39" spans="1:8" ht="12.75">
      <c r="A39" s="148"/>
      <c r="B39" s="149"/>
      <c r="C39" s="149"/>
      <c r="D39" s="149"/>
      <c r="E39" s="149"/>
      <c r="F39" s="149"/>
      <c r="G39" s="149"/>
      <c r="H39" s="1"/>
    </row>
    <row r="40" spans="1:8" ht="12.75">
      <c r="A40" s="148"/>
      <c r="B40" s="149"/>
      <c r="C40" s="149"/>
      <c r="D40" s="149"/>
      <c r="E40" s="149"/>
      <c r="F40" s="149"/>
      <c r="G40" s="149"/>
      <c r="H40" s="1"/>
    </row>
    <row r="41" spans="1:8" ht="12.75">
      <c r="A41" s="148"/>
      <c r="B41" s="149"/>
      <c r="C41" s="149"/>
      <c r="D41" s="149"/>
      <c r="E41" s="149"/>
      <c r="F41" s="149"/>
      <c r="G41" s="149"/>
      <c r="H41" s="1"/>
    </row>
    <row r="42" spans="1:8" ht="12.75">
      <c r="A42" s="148"/>
      <c r="B42" s="149"/>
      <c r="C42" s="149"/>
      <c r="D42" s="149"/>
      <c r="E42" s="149"/>
      <c r="F42" s="149"/>
      <c r="G42" s="149"/>
      <c r="H42" s="1"/>
    </row>
    <row r="43" spans="1:8" ht="12.75">
      <c r="A43" s="148"/>
      <c r="B43" s="149"/>
      <c r="C43" s="149"/>
      <c r="D43" s="149"/>
      <c r="E43" s="149"/>
      <c r="F43" s="149"/>
      <c r="G43" s="149"/>
      <c r="H43" s="1"/>
    </row>
    <row r="44" spans="1:8" ht="12.75">
      <c r="A44" s="148"/>
      <c r="B44" s="149"/>
      <c r="C44" s="149"/>
      <c r="D44" s="149"/>
      <c r="E44" s="149"/>
      <c r="F44" s="149"/>
      <c r="G44" s="149"/>
      <c r="H44" s="1"/>
    </row>
    <row r="45" spans="1:8" ht="12.75">
      <c r="A45" s="148"/>
      <c r="B45" s="149"/>
      <c r="C45" s="149"/>
      <c r="D45" s="149"/>
      <c r="E45" s="149"/>
      <c r="F45" s="149"/>
      <c r="G45" s="149"/>
      <c r="H45" s="1"/>
    </row>
    <row r="46" spans="1:9" ht="12.75">
      <c r="A46" s="148"/>
      <c r="B46" s="149"/>
      <c r="C46" s="149"/>
      <c r="D46" s="149"/>
      <c r="E46" s="149"/>
      <c r="F46" s="149"/>
      <c r="G46" s="149"/>
      <c r="H46" s="1"/>
      <c r="I46" s="1"/>
    </row>
    <row r="47" spans="1:8" ht="12.75">
      <c r="A47" s="148"/>
      <c r="B47" s="149"/>
      <c r="C47" s="149"/>
      <c r="D47" s="149"/>
      <c r="E47" s="149"/>
      <c r="F47" s="149"/>
      <c r="G47" s="149"/>
      <c r="H47" s="1"/>
    </row>
    <row r="48" spans="1:8" ht="12.75">
      <c r="A48" s="148"/>
      <c r="B48" s="149"/>
      <c r="C48" s="149"/>
      <c r="D48" s="149"/>
      <c r="E48" s="149"/>
      <c r="F48" s="149"/>
      <c r="G48" s="149"/>
      <c r="H48" s="1"/>
    </row>
    <row r="49" spans="1:8" ht="12.75">
      <c r="A49" s="146"/>
      <c r="B49" s="151"/>
      <c r="C49" s="151"/>
      <c r="D49" s="151"/>
      <c r="E49" s="151"/>
      <c r="F49" s="151"/>
      <c r="G49" s="15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mergeCells count="1">
    <mergeCell ref="A3:N3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Header>&amp;R9. sz. melléklet
.../2009. (...) Egyek Önk.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Bódi István</cp:lastModifiedBy>
  <cp:lastPrinted>2009-02-17T10:20:38Z</cp:lastPrinted>
  <dcterms:created xsi:type="dcterms:W3CDTF">1999-11-19T07:39:00Z</dcterms:created>
  <dcterms:modified xsi:type="dcterms:W3CDTF">2011-08-14T14:08:39Z</dcterms:modified>
  <cp:category/>
  <cp:version/>
  <cp:contentType/>
  <cp:contentStatus/>
</cp:coreProperties>
</file>