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firstSheet="3" activeTab="7"/>
  </bookViews>
  <sheets>
    <sheet name="bevétel 2_m_" sheetId="1" r:id="rId1"/>
    <sheet name="Normatíva 2_1_m_" sheetId="2" r:id="rId2"/>
    <sheet name="Kiadások3" sheetId="3" r:id="rId3"/>
    <sheet name="Működési kiadások4" sheetId="4" r:id="rId4"/>
    <sheet name="Mérleg7" sheetId="5" r:id="rId5"/>
    <sheet name="Előirányzat felh_8" sheetId="6" r:id="rId6"/>
    <sheet name="PH_ kiadásai 9" sheetId="7" r:id="rId7"/>
    <sheet name="mérleg 11_m_" sheetId="8" r:id="rId8"/>
    <sheet name="gördülő12" sheetId="9" r:id="rId9"/>
  </sheets>
  <definedNames>
    <definedName name="_xlnm.Print_Area" localSheetId="7">'mérleg 11_m_'!$A$1:$D$32</definedName>
    <definedName name="_xlnm.Print_Area" localSheetId="6">'PH_ kiadásai 9'!$A$1:$N$31</definedName>
  </definedNames>
  <calcPr fullCalcOnLoad="1"/>
</workbook>
</file>

<file path=xl/sharedStrings.xml><?xml version="1.0" encoding="utf-8"?>
<sst xmlns="http://schemas.openxmlformats.org/spreadsheetml/2006/main" count="559" uniqueCount="465">
  <si>
    <t>Egyek Nagyközség Önkormányzat és költségvetési szervei bevételei forrásonként, főbb jogcím-csoportonkénti részletezettségben.</t>
  </si>
  <si>
    <t xml:space="preserve">adatok ezer forintban </t>
  </si>
  <si>
    <t>BEVÉTELI JOGCÍM-CSOPORT</t>
  </si>
  <si>
    <t xml:space="preserve">Polgármesteri Hivatal </t>
  </si>
  <si>
    <t>Napköziotthonos Óvoda</t>
  </si>
  <si>
    <t>Móra Ferenc Általános Iskola</t>
  </si>
  <si>
    <t>Tárkányi Béla Könyvtár és Műv. Ház</t>
  </si>
  <si>
    <t>Összesen:</t>
  </si>
  <si>
    <t>I. MŰKÖDÉSI BEVÉTELEK</t>
  </si>
  <si>
    <t>1. Intézményi működési bevételek</t>
  </si>
  <si>
    <t>2. Önkormányzatok sajátos mük.bev.</t>
  </si>
  <si>
    <t xml:space="preserve">2.2 Helyi adók </t>
  </si>
  <si>
    <t>2.2- ből felhalmozási célú</t>
  </si>
  <si>
    <t>2.3. Átengedett központi adók (SZJA Gépj.term)</t>
  </si>
  <si>
    <t>2.4. Bírság, pótlék, egyéb saj.</t>
  </si>
  <si>
    <t>II. TÁMOGATÁSOK</t>
  </si>
  <si>
    <t xml:space="preserve">1. Önk-k költségv-i támogatása </t>
  </si>
  <si>
    <t>1.1 Normatív hozzájárulások</t>
  </si>
  <si>
    <t>1.2. Központosított ei-k.</t>
  </si>
  <si>
    <t>1.3. Műk.képt. Önk.Tám</t>
  </si>
  <si>
    <t>1.4. Normatív, kötött tám.</t>
  </si>
  <si>
    <t>1.5. Fejl. Célú tám.</t>
  </si>
  <si>
    <t>1.6. LEKI támogatás</t>
  </si>
  <si>
    <t>1.7 Egyéb központi támogatás</t>
  </si>
  <si>
    <t xml:space="preserve">III. FELHALM. ÉS TŐKE JELL. </t>
  </si>
  <si>
    <t>1. Tárgyi eszk. Immat jav. Ért.</t>
  </si>
  <si>
    <t>2. Önkormányzatok sajátosfelhalm.bev.</t>
  </si>
  <si>
    <t>3. Pénzügyi befektetések bev.</t>
  </si>
  <si>
    <t xml:space="preserve">IV. TÁMOGATÁSÉRTÉKŰ BEVÉTEL </t>
  </si>
  <si>
    <t>1. Támogatásértékű műk.bev. össz.</t>
  </si>
  <si>
    <t>a. ebből TB alapból átvett</t>
  </si>
  <si>
    <t>3. Támogatásértékű felh. bev. Össz.</t>
  </si>
  <si>
    <t>a. ebből TB alaptól átvett</t>
  </si>
  <si>
    <t>V. VÉGLEGESEN ÁTVETT PÉNZESZKÖZÖK</t>
  </si>
  <si>
    <t>1. Működési célú pe. Átvét</t>
  </si>
  <si>
    <t xml:space="preserve">1. ből OEP-től átvett                                                                </t>
  </si>
  <si>
    <t>2. Műk c. p.e. Átvétel á.h. Kívülről</t>
  </si>
  <si>
    <t xml:space="preserve">2. Felh. Célú pe. átvét </t>
  </si>
  <si>
    <t>2.ből OEP-től átvett (nonprofit)</t>
  </si>
  <si>
    <t>Felh célú pe. Átvétel háztartásoktól</t>
  </si>
  <si>
    <t>VI. TÁM.KÖLCS. ÉRTÉKP.</t>
  </si>
  <si>
    <t>VII. HITELEK</t>
  </si>
  <si>
    <t>1. Működési célú hitel felvét</t>
  </si>
  <si>
    <t>2. Felhalm. célú hitel felvét.</t>
  </si>
  <si>
    <t>VIII. PÉNZFORGALOM NÉLK. BEV.</t>
  </si>
  <si>
    <t>1. Előző évi pénzmar. Ig.bevét.</t>
  </si>
  <si>
    <t>Előző évi pénzmaradvány átv. Többc. Kis.Társulástól</t>
  </si>
  <si>
    <t>ÖSSZESEN:</t>
  </si>
  <si>
    <t>Támogatási jogcím</t>
  </si>
  <si>
    <t>2008. Év</t>
  </si>
  <si>
    <t>mutató</t>
  </si>
  <si>
    <t>hozzájárulás</t>
  </si>
  <si>
    <t>Ft/mutató</t>
  </si>
  <si>
    <t>összeg (Ft)</t>
  </si>
  <si>
    <t xml:space="preserve">Helyi önkormányzat normatív hozzájárulásai </t>
  </si>
  <si>
    <t>1. Települési önkormányzati feladatok</t>
  </si>
  <si>
    <t xml:space="preserve">     - 1.a Település-üzemeltetési, igazgatási és sportfeladatok</t>
  </si>
  <si>
    <t xml:space="preserve">     - 1.b Közösségi közlekedési feladatok</t>
  </si>
  <si>
    <t>5. Lakott külterülettel kapcsolatos feladatok:</t>
  </si>
  <si>
    <t>7. Hátrányos helyzetű települési önkormányzatok feladatai</t>
  </si>
  <si>
    <t>10.Helyi közművelődési és közgyűjteményi feladatok</t>
  </si>
  <si>
    <t>9. Pénzbeli szociális juttatás</t>
  </si>
  <si>
    <t xml:space="preserve"> Helyi Önkormányzatok közoktatási célú normatív hozzájárulásai </t>
  </si>
  <si>
    <t>Óvoda</t>
  </si>
  <si>
    <t>15.2 A 2007. Évi költségvetési tv. Alapján (204) fő</t>
  </si>
  <si>
    <t>15.a A 2008. Évi költségvetési tv. Alapján (198 fő)</t>
  </si>
  <si>
    <t>Általános iskola</t>
  </si>
  <si>
    <t>15.2  A 2007. Évi költségvetési tv. Alapján (422 fő)</t>
  </si>
  <si>
    <t>15.2 (b1) 1. Évfolyam (54 fő)</t>
  </si>
  <si>
    <t>15.2 (b2) 2-3 évfolyam (101fő)</t>
  </si>
  <si>
    <t>15.2 (b3) 4. Évfolyam (56 fő)</t>
  </si>
  <si>
    <t>15.2 (b4) 5. Évfolyam (46 fő)</t>
  </si>
  <si>
    <t>15.2 (b5) 6.évfolyam (46 fő)</t>
  </si>
  <si>
    <t>15.2 (b6) 7-8. Évfolyam (119 fő)</t>
  </si>
  <si>
    <t>15.b A 2008. Évi költségvetés alapján (413 fő)</t>
  </si>
  <si>
    <t>15.b(1)  1-2. Évfolyam (107 fő)</t>
  </si>
  <si>
    <t>15.b(2)  3. Évfolyam (51 fő)</t>
  </si>
  <si>
    <t>15.b(3)  4. Évfolyam (47 fő)</t>
  </si>
  <si>
    <t>15.b(4)  5-6. Évfolyam (99 fő)</t>
  </si>
  <si>
    <t>15.b(5)  7-8. Évfolyamon (106 fő)</t>
  </si>
  <si>
    <t>Napközi/tanulószobai, iskolaotthonos foglalkozás</t>
  </si>
  <si>
    <t>16.5 A 2007. Évi költségvetési tv. Alapján</t>
  </si>
  <si>
    <t xml:space="preserve">16.5.a  Napközis vagy tanulószobai foglalkozás </t>
  </si>
  <si>
    <t>16.5.b Iskolaotthonos oktatás az 1-4. Évfolyamon</t>
  </si>
  <si>
    <t>15.g a 2008. Évi költségvetési tv. Alapján</t>
  </si>
  <si>
    <t>15.g(1) 1-4. Évfolyamos napközis foglalkozás (50 fő)</t>
  </si>
  <si>
    <t>15.g(3) 1-2. Évfolyamos iskolaotthonos oktatás (104 fő)</t>
  </si>
  <si>
    <t>Sajátos nevelési igényű gyermekek, tanulók nevelése, oktatása</t>
  </si>
  <si>
    <t>16.4.1d és e  A 2007. Évi költségvetési tv. Alapján</t>
  </si>
  <si>
    <t>16.2.1.d A 2008. Évi költségvetési tv. Alapján</t>
  </si>
  <si>
    <t>Kizárólag magyar nyelven folyó roma kisebbségi nevelés-oktatás</t>
  </si>
  <si>
    <t>16.7.a A 2007. Évi költségvetési tv. Alapján Óvoda</t>
  </si>
  <si>
    <t>16.3 A 2008. Évi költségvetési tv. Alapján</t>
  </si>
  <si>
    <t>Szociális juttatások, egyéb szolgáltatások</t>
  </si>
  <si>
    <t>17.1 Kedvezményes óvodai, iskolai, kollégiumi étkeztetés</t>
  </si>
  <si>
    <t>A 2007. Évi költségvetési tv. Alapján</t>
  </si>
  <si>
    <t>A 2008. Évi költségvetési tv. Alpján</t>
  </si>
  <si>
    <t>17.1.b Kiegészítő hozzájárulás a rendsz. Gy. Véd. 5. Évfolyamos tanulók</t>
  </si>
  <si>
    <t>17.2 Nappali tanulók tankönyvellátásának támogatása</t>
  </si>
  <si>
    <t>17.2.a Tanulók ingyenes tankönyvellátása</t>
  </si>
  <si>
    <t xml:space="preserve">17.2.b általános hozzájárulás a tankönyvellátáshoz </t>
  </si>
  <si>
    <t>3.sz. melléklet összesen</t>
  </si>
  <si>
    <t>Normatív kötött felhasználású támogatások:</t>
  </si>
  <si>
    <t>I.1 Pedagógus szakvizsga és továbbképzés 2007/2008-as tanév</t>
  </si>
  <si>
    <t>I.1 Pedagógus szakvizsga és továbbképzés</t>
  </si>
  <si>
    <t>II.2 Önk által szervezett közfoglalkoztatás támogatása</t>
  </si>
  <si>
    <t>8.sz. melléklet összesen</t>
  </si>
  <si>
    <t>A helyi önkormányzatot megillető személyi jövedelemadó</t>
  </si>
  <si>
    <t>A településre kimutatott SZJA  8 %-a</t>
  </si>
  <si>
    <t>Települési önkormányzatok Jövedelemdifferenciálódásának mérséklése</t>
  </si>
  <si>
    <t>Bevételek összesen:</t>
  </si>
  <si>
    <t>Egyek Nagyközség Önkormányzat és költségvetési szervei 2008 évi  kiadásai kiemelt előirányzatonként</t>
  </si>
  <si>
    <t xml:space="preserve">Címek </t>
  </si>
  <si>
    <t xml:space="preserve">Kiemelt előirányzatok </t>
  </si>
  <si>
    <t>1. Polgármesteri Hivatal</t>
  </si>
  <si>
    <t>2. Napköziotthonos  Óvoda</t>
  </si>
  <si>
    <t xml:space="preserve">3. Móra Ferenc általános Iskola </t>
  </si>
  <si>
    <t>4. Tárkányi Béla Könyvtár és Műv. Ház</t>
  </si>
  <si>
    <t xml:space="preserve">Összesen </t>
  </si>
  <si>
    <t>Személyi jellegű juttatások</t>
  </si>
  <si>
    <t>Munkaadókat terhelő járulékok</t>
  </si>
  <si>
    <t>Dologi és egyéb folyó kiadások</t>
  </si>
  <si>
    <t>Ellátottak pénzbeli juttatásai</t>
  </si>
  <si>
    <t>Pénzbeli kártérítés</t>
  </si>
  <si>
    <t>Speciális célú támogatások</t>
  </si>
  <si>
    <t>Működési célú hiteltörlesztés</t>
  </si>
  <si>
    <t>Működési kiadások összesen</t>
  </si>
  <si>
    <t xml:space="preserve">Felhalmozási kiadások </t>
  </si>
  <si>
    <t>Tartalékok</t>
  </si>
  <si>
    <t xml:space="preserve">Kiadások összesen: </t>
  </si>
  <si>
    <t>Költségvetési létszámkeret.</t>
  </si>
  <si>
    <t>Egyek Nagyközség Önkormányzat és költségvetési szervei 2008 évi működési  kiadásai kiemelt előirányzatonként</t>
  </si>
  <si>
    <r>
      <t xml:space="preserve">Címek  </t>
    </r>
    <r>
      <rPr>
        <sz val="10"/>
        <rFont val="Arial"/>
        <family val="2"/>
      </rPr>
      <t xml:space="preserve"> (adatok ezer forintban)</t>
    </r>
  </si>
  <si>
    <t>Rendszeres személyi juttatások</t>
  </si>
  <si>
    <t xml:space="preserve">   ebből: közcélú, közhasznú</t>
  </si>
  <si>
    <t>Nem rendszeres személyi juttatások</t>
  </si>
  <si>
    <t>Külső személyi juttatások</t>
  </si>
  <si>
    <t xml:space="preserve">   ebből: képviselők juttatása</t>
  </si>
  <si>
    <t>Társadalombiztosítási járulék</t>
  </si>
  <si>
    <t>Munkaadói járulék</t>
  </si>
  <si>
    <t>Egészségügyi hozzájárulás</t>
  </si>
  <si>
    <t xml:space="preserve">Dologi kiadások </t>
  </si>
  <si>
    <t xml:space="preserve">   ebből: rendezvények</t>
  </si>
  <si>
    <t xml:space="preserve">             testvérvárosi kapcsolat</t>
  </si>
  <si>
    <t>Egyéb folyó kiadások</t>
  </si>
  <si>
    <t xml:space="preserve">             kamatkiadások</t>
  </si>
  <si>
    <t>Előző évi norm. Tám visszafiz. Köt.</t>
  </si>
  <si>
    <t>Önkormányzat által folyósított ellátások</t>
  </si>
  <si>
    <t xml:space="preserve">Középfokú oktatásban résztvevők jut. </t>
  </si>
  <si>
    <t>Bursa Hungarica</t>
  </si>
  <si>
    <t>Rendőrkapitányság támogatása</t>
  </si>
  <si>
    <t>Tiszacsege Központi ügyelet</t>
  </si>
  <si>
    <t>Tiszafüred, Reg. Hull. Kompenzáció</t>
  </si>
  <si>
    <t>Balmazújvárosi többcélú társulás</t>
  </si>
  <si>
    <t>Egyeki szöghatár KHT</t>
  </si>
  <si>
    <t>Önkéntes Tűzöltóság</t>
  </si>
  <si>
    <t>Pénzbeni kártérítés</t>
  </si>
  <si>
    <t>Helyi önszerveződő közösségek</t>
  </si>
  <si>
    <t>Vizitdíj visszatérítés</t>
  </si>
  <si>
    <t>Érdekképviseleti szervek tagdíja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</si>
  <si>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</si>
  <si>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</si>
  <si>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</si>
  <si>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</si>
  <si>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</si>
  <si>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</si>
  <si>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</si>
  <si>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</si>
  <si>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</si>
  <si>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Céltartalék</t>
  </si>
  <si>
    <t>Az Önkormányzat Pénzügyi mérlege.</t>
  </si>
  <si>
    <t>B E V É T E L E K</t>
  </si>
  <si>
    <t>Sor-
szám</t>
  </si>
  <si>
    <t>Bevételi jogcím</t>
  </si>
  <si>
    <t>2008. évi előirányzat</t>
  </si>
  <si>
    <t>I. Önkormányzat működési bevételei (2+3)</t>
  </si>
  <si>
    <r>
      <t>I/1. Intézményi működési bevételek</t>
    </r>
    <r>
      <rPr>
        <b/>
        <vertAlign val="superscript"/>
        <sz val="10"/>
        <rFont val="Arial"/>
        <family val="2"/>
      </rPr>
      <t>*</t>
    </r>
  </si>
  <si>
    <t>I/2. Önkormányzat sajátos műk. bevételei (3.1+…+3.4)*</t>
  </si>
  <si>
    <t>3.1.</t>
  </si>
  <si>
    <t>Illetékek</t>
  </si>
  <si>
    <t>3.2.</t>
  </si>
  <si>
    <t>Helyi adók*</t>
  </si>
  <si>
    <t>3.3.</t>
  </si>
  <si>
    <t>Átengedett központi adók*</t>
  </si>
  <si>
    <t>3.4.</t>
  </si>
  <si>
    <t>Bírságok, egyéb bevételek</t>
  </si>
  <si>
    <t>II. Támogatások, kiegészítések (4.1+…+4.7)</t>
  </si>
  <si>
    <t>4.1.</t>
  </si>
  <si>
    <t>Normatív hozzájárulások*</t>
  </si>
  <si>
    <t>4.2.</t>
  </si>
  <si>
    <t>Központosított előirányzatokból támogatás</t>
  </si>
  <si>
    <t>4.3.</t>
  </si>
  <si>
    <t>Színházi támogatás</t>
  </si>
  <si>
    <t>4.4.</t>
  </si>
  <si>
    <t>Normatív kötött felhasználású  támogatás*</t>
  </si>
  <si>
    <t>4.5.</t>
  </si>
  <si>
    <t>Kiegészítő támogatás</t>
  </si>
  <si>
    <t>4.6.</t>
  </si>
  <si>
    <t>Működésképtelen önkormányzatok egyéb támogatása</t>
  </si>
  <si>
    <t>4.7.</t>
  </si>
  <si>
    <t>Fejlesztési célú támogatások (4.7.1+…+4.7.3)*</t>
  </si>
  <si>
    <t>4.7.1.</t>
  </si>
  <si>
    <t>Cél- címzett támogatás</t>
  </si>
  <si>
    <t>4.7.2.</t>
  </si>
  <si>
    <t>Fejlesztési és vis maior támogatás</t>
  </si>
  <si>
    <t>4.7.3.</t>
  </si>
  <si>
    <t>Egyéb fejlesztési támogatás</t>
  </si>
  <si>
    <t>III. Felhalmozási és tőkejellegű bevételek (5.1+…+5.3)*</t>
  </si>
  <si>
    <t>5.1.</t>
  </si>
  <si>
    <t>Tárgyi eszközök, immateriális javak értékesítése</t>
  </si>
  <si>
    <t>5.2.</t>
  </si>
  <si>
    <t>Önkormányzatok sajátos felhalmozási és tőkebevételei*</t>
  </si>
  <si>
    <t>5.3.</t>
  </si>
  <si>
    <t>Pénzügyi befektetések bevételei</t>
  </si>
  <si>
    <t>IV. Támogatásértékű bevételek (6.1+6.2)</t>
  </si>
  <si>
    <t>6.1.</t>
  </si>
  <si>
    <t>Támogatásértékű működési bevételek (6.1.1.+…+6.1.4.)*</t>
  </si>
  <si>
    <t>6.1.1.</t>
  </si>
  <si>
    <t>OEP-től átvett pénzeszköz</t>
  </si>
  <si>
    <t>6.1.2.</t>
  </si>
  <si>
    <t>EU támogatás</t>
  </si>
  <si>
    <t>6.1.3.</t>
  </si>
  <si>
    <t>Elkülönített állami pénzalapoktól átvett pénzeszköz</t>
  </si>
  <si>
    <t>6.1.4.</t>
  </si>
  <si>
    <t>Egyéb kvi szervtől átvett támogatás</t>
  </si>
  <si>
    <t>6.2.</t>
  </si>
  <si>
    <t>Támogatásértékű felhalmozási bevételek (6.2.1.+…+6.2.4.)*</t>
  </si>
  <si>
    <t>6.2.1.</t>
  </si>
  <si>
    <t>6.2.2.</t>
  </si>
  <si>
    <t>LEKI támogatás</t>
  </si>
  <si>
    <t>6.2.3.</t>
  </si>
  <si>
    <t>6.2.4.</t>
  </si>
  <si>
    <t>V. Véglegesen átvett pénzeszközök(7.1+7.2)</t>
  </si>
  <si>
    <t>7.1</t>
  </si>
  <si>
    <t>Működési célú pénzeszköz átvétel államháztartáson kívülről*</t>
  </si>
  <si>
    <t>7.2.</t>
  </si>
  <si>
    <t>Működési célú pénzeszköz átvétel államháztartáson belülről</t>
  </si>
  <si>
    <t>6.4.</t>
  </si>
  <si>
    <t>Felhalm. célú pénzeszk. átvétel államháztartáson kívülről*</t>
  </si>
  <si>
    <t>VI. Tám. kölcs. visszatér. igénybev., értékp. bev. (7.1+7.2)</t>
  </si>
  <si>
    <t>7.1.</t>
  </si>
  <si>
    <t>Működési célú  kölcsön visszatér., értékpapír bev.</t>
  </si>
  <si>
    <t>Felhalmozási célú  kölcsön visszatér., értékpapír bev.</t>
  </si>
  <si>
    <t>FOLYÓ BEVÉTELEK ÖSSZESEN: (1+4+5+6+7+8)</t>
  </si>
  <si>
    <t>VII. Pénzforgalom nélküli bevételek(10.1+10.2)</t>
  </si>
  <si>
    <t>10.1.</t>
  </si>
  <si>
    <t>Működési célú pénzmaradvány igénybevétele</t>
  </si>
  <si>
    <t>10.2.</t>
  </si>
  <si>
    <t>Felhalmozási célú pénzmaradvány igénybevétele</t>
  </si>
  <si>
    <t xml:space="preserve"> 10.3.</t>
  </si>
  <si>
    <t>Előző évi pénzmaradv.átvét. Többcélú kistérségi társ.-tól</t>
  </si>
  <si>
    <t xml:space="preserve">11. </t>
  </si>
  <si>
    <t xml:space="preserve">Költségvetési bevétel összesen: </t>
  </si>
  <si>
    <t>12.</t>
  </si>
  <si>
    <t xml:space="preserve">Forráshiány </t>
  </si>
  <si>
    <t>13.</t>
  </si>
  <si>
    <t>BEVÉTELEK ÖSSZESEN: (9+10+11+12)</t>
  </si>
  <si>
    <t>K I A D Á S O K</t>
  </si>
  <si>
    <t>Sor-szám</t>
  </si>
  <si>
    <t>Kiadási jogcímek</t>
  </si>
  <si>
    <t>I. Folyó (működési) kiadások (1.1+…+1.12)</t>
  </si>
  <si>
    <t>1.1.</t>
  </si>
  <si>
    <t>Személyi  juttatások</t>
  </si>
  <si>
    <t>1.2.</t>
  </si>
  <si>
    <t>1.3.</t>
  </si>
  <si>
    <t>Dologi  kiadások*</t>
  </si>
  <si>
    <t>1.4.</t>
  </si>
  <si>
    <t>1.5</t>
  </si>
  <si>
    <t>Visszafizetési kötelezettség</t>
  </si>
  <si>
    <t>1.6.</t>
  </si>
  <si>
    <t>Támogatásértékű működési kiadás</t>
  </si>
  <si>
    <t>1.7.</t>
  </si>
  <si>
    <t>Működési célú pénzeszközátadás államháztartáson kívülre</t>
  </si>
  <si>
    <t>1.8.</t>
  </si>
  <si>
    <t>Garancia és kezességvállalásból származó kifizetés</t>
  </si>
  <si>
    <t>1.9.</t>
  </si>
  <si>
    <t>Társadalom- és szociálpolitikai juttatások</t>
  </si>
  <si>
    <t>Ebből: pénzbeli kártérítés</t>
  </si>
  <si>
    <t>1.10.</t>
  </si>
  <si>
    <t>Ellátottak pénzbeli juttatása</t>
  </si>
  <si>
    <t>1.11.</t>
  </si>
  <si>
    <t>Pénzforgalom nélküli kiadások</t>
  </si>
  <si>
    <t>1.12.</t>
  </si>
  <si>
    <t>Kamatkiadások</t>
  </si>
  <si>
    <t>II. Felhalmozási és tőke jellegű kiadások (2.1+…+2.7)</t>
  </si>
  <si>
    <t>2.1.</t>
  </si>
  <si>
    <t>Felújítás*</t>
  </si>
  <si>
    <t>2.2.</t>
  </si>
  <si>
    <t>Intézményi beruházási kiadások*</t>
  </si>
  <si>
    <t>2.3.</t>
  </si>
  <si>
    <t>Támogatásértékű felhalmozási kiadás</t>
  </si>
  <si>
    <t>2.4.</t>
  </si>
  <si>
    <t>Felhalmozási célú pénzeszközátadás államháztartáson kívülre</t>
  </si>
  <si>
    <t>2.5.</t>
  </si>
  <si>
    <t>Pénzügyi befektetések kiadásai</t>
  </si>
  <si>
    <t>2.6.</t>
  </si>
  <si>
    <t>Felhalmozási célú pénzmaradvány átadás</t>
  </si>
  <si>
    <t>2.7.</t>
  </si>
  <si>
    <t>EU-s támogatásból megvalósuló projektek kiadásai</t>
  </si>
  <si>
    <t>III. Tartalékok (3.1+...+3.2)</t>
  </si>
  <si>
    <t>Általános tartalék</t>
  </si>
  <si>
    <t>IV.  Hitelek kamatai</t>
  </si>
  <si>
    <t>V. Egyéb kiadások</t>
  </si>
  <si>
    <t>VI. Finanszírozási kiadások (6.1+6.2)</t>
  </si>
  <si>
    <t>Hitelek, kölcsönök kiadásai (előző évek)</t>
  </si>
  <si>
    <t>Felahlmozási célú hiteltörlesztés</t>
  </si>
  <si>
    <t>Értékpapírok kiadásai</t>
  </si>
  <si>
    <t xml:space="preserve"> KIADÁSOK ÖSSZESEN: (1+2+3+4+5+6)</t>
  </si>
  <si>
    <t>A   * -gal jelölt jogcím-csoporton belüli kiadások ÁFA-val együtt  vannak tervezve.</t>
  </si>
  <si>
    <t>Egyek Nagyközségi  Önkormányzat 2008. évi előirányzat-felhasználási ütemterve</t>
  </si>
  <si>
    <t>Megnevezés</t>
  </si>
  <si>
    <t>Előirányzat</t>
  </si>
  <si>
    <t>jan.</t>
  </si>
  <si>
    <t>febr.</t>
  </si>
  <si>
    <t>márc.</t>
  </si>
  <si>
    <t>ápr.</t>
  </si>
  <si>
    <t>máj.</t>
  </si>
  <si>
    <t>jun.</t>
  </si>
  <si>
    <t>júl.</t>
  </si>
  <si>
    <t>aug.</t>
  </si>
  <si>
    <t>szept.</t>
  </si>
  <si>
    <t>okt.</t>
  </si>
  <si>
    <t>nov.</t>
  </si>
  <si>
    <t>dec.</t>
  </si>
  <si>
    <t>Összesen</t>
  </si>
  <si>
    <t>BEVÉTELEK</t>
  </si>
  <si>
    <t>Nyitó pénzeszköz</t>
  </si>
  <si>
    <t>Int.műk.bev.</t>
  </si>
  <si>
    <t>Önk.saj.bev.</t>
  </si>
  <si>
    <t>Támogatások</t>
  </si>
  <si>
    <t>Felhalm.bev.</t>
  </si>
  <si>
    <t>Támogatásértékű  műk.</t>
  </si>
  <si>
    <t>Támogatásértékű felh.</t>
  </si>
  <si>
    <t>Felh.célú p.eszk. Átv.</t>
  </si>
  <si>
    <t>Működési hitel</t>
  </si>
  <si>
    <t>Felhalm.hitel</t>
  </si>
  <si>
    <t>Tám. Kölcs. Visszatér</t>
  </si>
  <si>
    <t>El.évipénzm.átv.kist.</t>
  </si>
  <si>
    <t>Függő, átfutó,bev</t>
  </si>
  <si>
    <t>BEVÉTEL ÖSSZESEN</t>
  </si>
  <si>
    <t>KIADÁSOK</t>
  </si>
  <si>
    <t>Személyi jutt.</t>
  </si>
  <si>
    <t>Járulékok</t>
  </si>
  <si>
    <t>Dologi</t>
  </si>
  <si>
    <t>Beruházás</t>
  </si>
  <si>
    <t>Felújítás</t>
  </si>
  <si>
    <t>Felhalm.c.pénzeszk.átad</t>
  </si>
  <si>
    <t>Pénzeszk.átad.műk</t>
  </si>
  <si>
    <t>Tám. Ért. Kiad mük.</t>
  </si>
  <si>
    <t>Ellátottak pénzbeli jut.</t>
  </si>
  <si>
    <t>Működési célú hiteltörl.</t>
  </si>
  <si>
    <t>felhalm.hitel+kamat</t>
  </si>
  <si>
    <t>Függő, átfutó kiad</t>
  </si>
  <si>
    <t>KIADÁS ÖSSZESEN</t>
  </si>
  <si>
    <t>Egyek Nagyközség Önkormányzat Polgármesteri Hivatal kiadásai  feladatonként.</t>
  </si>
  <si>
    <t>adatok ezer forintban</t>
  </si>
  <si>
    <t>Szakfeladat</t>
  </si>
  <si>
    <t>Személyi jell. juttatás</t>
  </si>
  <si>
    <t xml:space="preserve">Munkaad. terhelő járulék </t>
  </si>
  <si>
    <t xml:space="preserve">Dologi és egyéb folyó kiadások </t>
  </si>
  <si>
    <t>Előző évi norm tám visszafiz köt</t>
  </si>
  <si>
    <t xml:space="preserve">Ellátottak juttatásai </t>
  </si>
  <si>
    <t>Speciális célú támogatás</t>
  </si>
  <si>
    <t>Műk. célú pénzeszközátadás</t>
  </si>
  <si>
    <t xml:space="preserve">Műk.célú tám. Ért. kiadás </t>
  </si>
  <si>
    <t>Hiteltörlesztés</t>
  </si>
  <si>
    <t>Felhalmozási hit. Kamata</t>
  </si>
  <si>
    <t>Tartalék</t>
  </si>
  <si>
    <t>Módosított elői.</t>
  </si>
  <si>
    <t>Módosított előirányzat</t>
  </si>
  <si>
    <t>452025 Helyi közut.híd ép., felúj.</t>
  </si>
  <si>
    <t>631211 Közutak, hidak üzemeltetése</t>
  </si>
  <si>
    <t>701015 Saját v. bérelt ingatlan</t>
  </si>
  <si>
    <t>751153 Önkorm.ig.</t>
  </si>
  <si>
    <t>Polgármesteri Hivatal</t>
  </si>
  <si>
    <t>Önkorm. Igazgatási tevékenység</t>
  </si>
  <si>
    <t>751175 Orzsággyűlési képv.váll.kapcs.fa.</t>
  </si>
  <si>
    <t>751845 Város és községg.</t>
  </si>
  <si>
    <t>751878 Közvilágítási feladatok</t>
  </si>
  <si>
    <t>751966 Önk. feladatara nem terv.elsz.</t>
  </si>
  <si>
    <t>751999 Finanszírozási műveletek</t>
  </si>
  <si>
    <t>851219 Háziorvosi szolgálat</t>
  </si>
  <si>
    <t>851286 Fogorvosi ellátás</t>
  </si>
  <si>
    <t>851967 Egészségü. Ell. Egyéb feladat</t>
  </si>
  <si>
    <t>853311 Rendsz. pénzbeli ellátás</t>
  </si>
  <si>
    <t>853333 Munkanélküli ellátás</t>
  </si>
  <si>
    <t>853344 Eseti pénzbeli szoc. ellátás</t>
  </si>
  <si>
    <t>853355 Eseti pénzbeli gyermekvéd.</t>
  </si>
  <si>
    <t>901116 Szennyvíz elvez.</t>
  </si>
  <si>
    <t>902113 Települési hulladékkez. Köztiszt.</t>
  </si>
  <si>
    <t>930316 Temetkezés és  kapcs. Szolg.</t>
  </si>
  <si>
    <t xml:space="preserve">                                              Egyek Nagyközség Önkormányzat működési és felhalmozási célú bevételeinek és kiadásainak </t>
  </si>
  <si>
    <t>Kiadások</t>
  </si>
  <si>
    <t>2008. évi</t>
  </si>
  <si>
    <t>Bevételek</t>
  </si>
  <si>
    <t>módosított</t>
  </si>
  <si>
    <t>előirányzat</t>
  </si>
  <si>
    <t>Működési kiadások</t>
  </si>
  <si>
    <t>Működési bevételek</t>
  </si>
  <si>
    <t>Személyi juttatások</t>
  </si>
  <si>
    <t>Intézményi bevétel</t>
  </si>
  <si>
    <t>Sajátos működési bevétel</t>
  </si>
  <si>
    <t>Támogatás</t>
  </si>
  <si>
    <t>Előző évi norm. Tám. Visszafiz. Köt</t>
  </si>
  <si>
    <t>Ellátottak pénzbeni juttatásai</t>
  </si>
  <si>
    <t>Támogatásértékű működési bevétel</t>
  </si>
  <si>
    <t>Működési célú pénzeszközátvétel</t>
  </si>
  <si>
    <t>Működési célú pénzeszköz átadás</t>
  </si>
  <si>
    <t>Pénzmaradvány átv.többc.kistérségi társ-tól</t>
  </si>
  <si>
    <t>Társadalom és szoc.pol.juttatások</t>
  </si>
  <si>
    <t>Pénzfogalom nélküli bevétel</t>
  </si>
  <si>
    <t>Működési kiadás összesen:</t>
  </si>
  <si>
    <t>Működési bevétel összesen:</t>
  </si>
  <si>
    <t>Felhalmozási kiadások</t>
  </si>
  <si>
    <t>Felhalmozási bevételek</t>
  </si>
  <si>
    <t>Önkormányzati beruházások</t>
  </si>
  <si>
    <t>Felhalmozási támogatás</t>
  </si>
  <si>
    <t>Felújítások</t>
  </si>
  <si>
    <t>Felhalmozási és tőke jellegű bevétel</t>
  </si>
  <si>
    <t>Felhalmozási kölcsön visszatérülés</t>
  </si>
  <si>
    <t>Felhalmozási célú pénzeszközátadás</t>
  </si>
  <si>
    <t>Felhalmozási célú hitel</t>
  </si>
  <si>
    <t>Felhalmozási célú hitel visszafizetés</t>
  </si>
  <si>
    <t>Támogatásértékű felhalmozási bevétel</t>
  </si>
  <si>
    <t>Felhalmozási célú hitel kamata</t>
  </si>
  <si>
    <t>Felhalmozási célú átvett pénzeszköz</t>
  </si>
  <si>
    <t>Felhalmozási pénzeszköz maradvány</t>
  </si>
  <si>
    <t>Sajátos bevételből felhalmozási</t>
  </si>
  <si>
    <t>Felhalmozási kiadás összesen:</t>
  </si>
  <si>
    <t>Felhalmozási bevétel összesen:</t>
  </si>
  <si>
    <t>M i n d ö s s z e s e n  :</t>
  </si>
  <si>
    <t>A működési és fejlesztési célú bevételek és kiadások</t>
  </si>
  <si>
    <t>2008-2009-2010. évi alakulását külön bemutató mérleg</t>
  </si>
  <si>
    <t>2008. év</t>
  </si>
  <si>
    <t>2009. év</t>
  </si>
  <si>
    <t>2010. év</t>
  </si>
  <si>
    <t>I. Működési bevételek és kiadások</t>
  </si>
  <si>
    <t>Intézményi működési bevételek</t>
  </si>
  <si>
    <t>Önk.- sajátos műk.bevétele</t>
  </si>
  <si>
    <t xml:space="preserve">Támogatások </t>
  </si>
  <si>
    <t>Támogatásértékű műk.bevétel</t>
  </si>
  <si>
    <t>Pénzmaradvány átv. Többc. Kistérs.Társ-tól</t>
  </si>
  <si>
    <t>Hitel</t>
  </si>
  <si>
    <t>Működési célú bevételek összesen</t>
  </si>
  <si>
    <t>Műk.célú pénzeszk.átadás</t>
  </si>
  <si>
    <t>Támogatásértékű műk. Kiadás</t>
  </si>
  <si>
    <t>Társadalom és szoc.pol. Juttatások</t>
  </si>
  <si>
    <t>II. Felhalmozási célú bevételek és kiadások</t>
  </si>
  <si>
    <t>Intézményi bevételek</t>
  </si>
  <si>
    <t>Felhalmozási és tőke jell. Bevételek</t>
  </si>
  <si>
    <t>Sajátos  bevételből felhalmozási</t>
  </si>
  <si>
    <t>Fejlesztési célú támogatások</t>
  </si>
  <si>
    <t>Felhalmozási célú pénzeszközátvétel</t>
  </si>
  <si>
    <t>Pénzmaradvány</t>
  </si>
  <si>
    <t>Támogatási kölcs. Visszatér.</t>
  </si>
  <si>
    <t>Felhalmozási célú bevételek összesen</t>
  </si>
  <si>
    <t>Beruházások</t>
  </si>
  <si>
    <t>Felújítási kiadások</t>
  </si>
  <si>
    <t>Felh. Pénzeszk.átadás államházt. Kívülre</t>
  </si>
  <si>
    <t>Felhalmozási célú p.é. Átadás</t>
  </si>
  <si>
    <t>Hitel visszafizetés</t>
  </si>
  <si>
    <t>Hitel kamata</t>
  </si>
  <si>
    <t>Felhalmozási célú kiadás összesen</t>
  </si>
  <si>
    <t>Önkormányzat bevételei összesen</t>
  </si>
  <si>
    <t>Önkormányzat kiadásai összesen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</si>
</sst>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#,###"/>
    <numFmt numFmtId="167" formatCode="mmm\ d/"/>
  </numFmts>
  <fonts count="4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 CE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u val="double"/>
      <sz val="10"/>
      <name val="Arial"/>
      <family val="2"/>
    </font>
    <font>
      <b/>
      <u val="double"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vertAlign val="superscript"/>
      <sz val="10"/>
      <name val="Arial"/>
      <family val="2"/>
    </font>
    <font>
      <sz val="8"/>
      <name val="Times New Roman CE"/>
      <family val="1"/>
    </font>
    <font>
      <b/>
      <sz val="14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u val="single"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ill="0" applyBorder="0" applyAlignment="0" applyProtection="0"/>
  </cellStyleXfs>
  <cellXfs count="321">
    <xf numFmtId="0" fontId="0" fillId="0" borderId="0" xfId="0" applyAlignment="1">
      <alignment/>
    </xf>
    <xf numFmtId="0" fontId="21" fillId="0" borderId="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3" fontId="23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23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26" fillId="0" borderId="25" xfId="0" applyNumberFormat="1" applyFont="1" applyBorder="1" applyAlignment="1">
      <alignment/>
    </xf>
    <xf numFmtId="3" fontId="26" fillId="0" borderId="18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26" fillId="0" borderId="26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" fontId="26" fillId="0" borderId="27" xfId="0" applyNumberFormat="1" applyFont="1" applyBorder="1" applyAlignment="1">
      <alignment/>
    </xf>
    <xf numFmtId="3" fontId="26" fillId="0" borderId="24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6" fillId="0" borderId="13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7" fillId="0" borderId="33" xfId="0" applyNumberFormat="1" applyFont="1" applyFill="1" applyBorder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26" fillId="0" borderId="33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9" fillId="0" borderId="34" xfId="0" applyFont="1" applyBorder="1" applyAlignment="1">
      <alignment horizontal="center"/>
    </xf>
    <xf numFmtId="0" fontId="29" fillId="0" borderId="34" xfId="0" applyFont="1" applyBorder="1" applyAlignment="1">
      <alignment/>
    </xf>
    <xf numFmtId="3" fontId="29" fillId="0" borderId="34" xfId="0" applyNumberFormat="1" applyFont="1" applyBorder="1" applyAlignment="1">
      <alignment/>
    </xf>
    <xf numFmtId="0" fontId="30" fillId="0" borderId="34" xfId="0" applyFont="1" applyBorder="1" applyAlignment="1">
      <alignment/>
    </xf>
    <xf numFmtId="3" fontId="30" fillId="0" borderId="34" xfId="0" applyNumberFormat="1" applyFont="1" applyBorder="1" applyAlignment="1">
      <alignment/>
    </xf>
    <xf numFmtId="0" fontId="30" fillId="0" borderId="0" xfId="0" applyFont="1" applyAlignment="1">
      <alignment/>
    </xf>
    <xf numFmtId="0" fontId="0" fillId="0" borderId="34" xfId="0" applyFont="1" applyBorder="1" applyAlignment="1">
      <alignment/>
    </xf>
    <xf numFmtId="3" fontId="0" fillId="0" borderId="34" xfId="0" applyNumberFormat="1" applyBorder="1" applyAlignment="1">
      <alignment/>
    </xf>
    <xf numFmtId="3" fontId="31" fillId="0" borderId="34" xfId="0" applyNumberFormat="1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32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5" xfId="0" applyFont="1" applyBorder="1" applyAlignment="1">
      <alignment/>
    </xf>
    <xf numFmtId="3" fontId="1" fillId="0" borderId="34" xfId="0" applyNumberFormat="1" applyFont="1" applyBorder="1" applyAlignment="1">
      <alignment/>
    </xf>
    <xf numFmtId="3" fontId="22" fillId="0" borderId="36" xfId="0" applyNumberFormat="1" applyFont="1" applyBorder="1" applyAlignment="1">
      <alignment/>
    </xf>
    <xf numFmtId="3" fontId="1" fillId="0" borderId="34" xfId="0" applyNumberFormat="1" applyFont="1" applyFill="1" applyBorder="1" applyAlignment="1">
      <alignment/>
    </xf>
    <xf numFmtId="0" fontId="1" fillId="0" borderId="37" xfId="0" applyFont="1" applyBorder="1" applyAlignment="1">
      <alignment/>
    </xf>
    <xf numFmtId="3" fontId="1" fillId="0" borderId="38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0" fontId="1" fillId="0" borderId="34" xfId="0" applyFont="1" applyBorder="1" applyAlignment="1">
      <alignment/>
    </xf>
    <xf numFmtId="3" fontId="22" fillId="0" borderId="34" xfId="0" applyNumberFormat="1" applyFont="1" applyBorder="1" applyAlignment="1">
      <alignment/>
    </xf>
    <xf numFmtId="0" fontId="1" fillId="0" borderId="40" xfId="0" applyFont="1" applyBorder="1" applyAlignment="1">
      <alignment/>
    </xf>
    <xf numFmtId="3" fontId="1" fillId="0" borderId="41" xfId="0" applyNumberFormat="1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1" fillId="0" borderId="42" xfId="0" applyFont="1" applyBorder="1" applyAlignment="1">
      <alignment/>
    </xf>
    <xf numFmtId="0" fontId="22" fillId="0" borderId="22" xfId="0" applyFont="1" applyBorder="1" applyAlignment="1">
      <alignment/>
    </xf>
    <xf numFmtId="3" fontId="22" fillId="0" borderId="43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22" fillId="0" borderId="44" xfId="0" applyNumberFormat="1" applyFont="1" applyBorder="1" applyAlignment="1">
      <alignment/>
    </xf>
    <xf numFmtId="3" fontId="22" fillId="0" borderId="45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46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22" fillId="0" borderId="47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22" fillId="0" borderId="30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0" fontId="22" fillId="0" borderId="48" xfId="0" applyFont="1" applyBorder="1" applyAlignment="1">
      <alignment/>
    </xf>
    <xf numFmtId="3" fontId="22" fillId="0" borderId="49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22" fillId="0" borderId="50" xfId="0" applyNumberFormat="1" applyFont="1" applyBorder="1" applyAlignment="1">
      <alignment/>
    </xf>
    <xf numFmtId="0" fontId="22" fillId="0" borderId="51" xfId="0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52" xfId="0" applyNumberFormat="1" applyFont="1" applyBorder="1" applyAlignment="1">
      <alignment/>
    </xf>
    <xf numFmtId="3" fontId="22" fillId="0" borderId="52" xfId="0" applyNumberFormat="1" applyFont="1" applyBorder="1" applyAlignment="1">
      <alignment/>
    </xf>
    <xf numFmtId="3" fontId="0" fillId="0" borderId="0" xfId="0" applyNumberFormat="1" applyAlignment="1">
      <alignment/>
    </xf>
    <xf numFmtId="0" fontId="22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6" fontId="33" fillId="0" borderId="10" xfId="54" applyNumberFormat="1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 horizontal="right"/>
      <protection/>
    </xf>
    <xf numFmtId="0" fontId="22" fillId="0" borderId="48" xfId="54" applyFont="1" applyFill="1" applyBorder="1" applyAlignment="1" applyProtection="1">
      <alignment horizontal="center" vertical="center" wrapText="1"/>
      <protection/>
    </xf>
    <xf numFmtId="0" fontId="22" fillId="0" borderId="49" xfId="54" applyFont="1" applyFill="1" applyBorder="1" applyAlignment="1" applyProtection="1">
      <alignment horizontal="center" vertical="center" wrapText="1"/>
      <protection/>
    </xf>
    <xf numFmtId="0" fontId="22" fillId="0" borderId="50" xfId="54" applyFont="1" applyFill="1" applyBorder="1" applyAlignment="1" applyProtection="1">
      <alignment horizontal="center" vertical="center" wrapText="1"/>
      <protection/>
    </xf>
    <xf numFmtId="0" fontId="22" fillId="0" borderId="53" xfId="54" applyFont="1" applyFill="1" applyBorder="1" applyAlignment="1" applyProtection="1">
      <alignment horizontal="left" vertical="center" wrapText="1" indent="1"/>
      <protection/>
    </xf>
    <xf numFmtId="0" fontId="22" fillId="0" borderId="54" xfId="54" applyFont="1" applyFill="1" applyBorder="1" applyAlignment="1" applyProtection="1">
      <alignment horizontal="left" vertical="center" wrapText="1" indent="1"/>
      <protection/>
    </xf>
    <xf numFmtId="166" fontId="22" fillId="0" borderId="55" xfId="54" applyNumberFormat="1" applyFont="1" applyFill="1" applyBorder="1" applyAlignment="1" applyProtection="1">
      <alignment horizontal="right" vertical="center" wrapText="1"/>
      <protection/>
    </xf>
    <xf numFmtId="0" fontId="22" fillId="0" borderId="48" xfId="54" applyFont="1" applyFill="1" applyBorder="1" applyAlignment="1" applyProtection="1">
      <alignment horizontal="left" vertical="center" wrapText="1" indent="1"/>
      <protection/>
    </xf>
    <xf numFmtId="0" fontId="22" fillId="0" borderId="49" xfId="54" applyFont="1" applyFill="1" applyBorder="1" applyAlignment="1" applyProtection="1">
      <alignment horizontal="left" vertical="center" wrapText="1" indent="1"/>
      <protection/>
    </xf>
    <xf numFmtId="166" fontId="22" fillId="0" borderId="50" xfId="54" applyNumberFormat="1" applyFont="1" applyFill="1" applyBorder="1" applyAlignment="1" applyProtection="1">
      <alignment horizontal="right" vertical="center" wrapText="1"/>
      <protection locked="0"/>
    </xf>
    <xf numFmtId="166" fontId="22" fillId="0" borderId="50" xfId="54" applyNumberFormat="1" applyFont="1" applyFill="1" applyBorder="1" applyAlignment="1" applyProtection="1">
      <alignment horizontal="right" vertical="center" wrapText="1"/>
      <protection/>
    </xf>
    <xf numFmtId="49" fontId="1" fillId="0" borderId="56" xfId="54" applyNumberFormat="1" applyFont="1" applyFill="1" applyBorder="1" applyAlignment="1" applyProtection="1">
      <alignment horizontal="left" vertical="center" wrapText="1" indent="1"/>
      <protection/>
    </xf>
    <xf numFmtId="0" fontId="1" fillId="0" borderId="57" xfId="54" applyFont="1" applyFill="1" applyBorder="1" applyAlignment="1" applyProtection="1">
      <alignment horizontal="left" vertical="center" wrapText="1" indent="1"/>
      <protection/>
    </xf>
    <xf numFmtId="166" fontId="1" fillId="0" borderId="58" xfId="54" applyNumberFormat="1" applyFont="1" applyFill="1" applyBorder="1" applyAlignment="1" applyProtection="1">
      <alignment horizontal="right" vertical="center" wrapText="1"/>
      <protection locked="0"/>
    </xf>
    <xf numFmtId="49" fontId="1" fillId="0" borderId="35" xfId="54" applyNumberFormat="1" applyFont="1" applyFill="1" applyBorder="1" applyAlignment="1" applyProtection="1">
      <alignment horizontal="left" vertical="center" wrapText="1" indent="1"/>
      <protection/>
    </xf>
    <xf numFmtId="0" fontId="1" fillId="0" borderId="34" xfId="54" applyFont="1" applyFill="1" applyBorder="1" applyAlignment="1" applyProtection="1">
      <alignment horizontal="left" vertical="center" wrapText="1" indent="1"/>
      <protection/>
    </xf>
    <xf numFmtId="166" fontId="1" fillId="0" borderId="36" xfId="54" applyNumberFormat="1" applyFont="1" applyFill="1" applyBorder="1" applyAlignment="1" applyProtection="1">
      <alignment horizontal="right" vertical="center" wrapText="1"/>
      <protection locked="0"/>
    </xf>
    <xf numFmtId="49" fontId="1" fillId="0" borderId="59" xfId="54" applyNumberFormat="1" applyFont="1" applyFill="1" applyBorder="1" applyAlignment="1" applyProtection="1">
      <alignment horizontal="left" vertical="center" wrapText="1" indent="1"/>
      <protection/>
    </xf>
    <xf numFmtId="0" fontId="1" fillId="0" borderId="60" xfId="54" applyFont="1" applyFill="1" applyBorder="1" applyAlignment="1" applyProtection="1">
      <alignment horizontal="left" vertical="center" wrapText="1" indent="1"/>
      <protection/>
    </xf>
    <xf numFmtId="166" fontId="1" fillId="0" borderId="61" xfId="54" applyNumberFormat="1" applyFont="1" applyFill="1" applyBorder="1" applyAlignment="1" applyProtection="1">
      <alignment horizontal="right" vertical="center" wrapText="1"/>
      <protection locked="0"/>
    </xf>
    <xf numFmtId="49" fontId="1" fillId="0" borderId="62" xfId="54" applyNumberFormat="1" applyFont="1" applyFill="1" applyBorder="1" applyAlignment="1" applyProtection="1">
      <alignment horizontal="left" vertical="center" wrapText="1" indent="1"/>
      <protection/>
    </xf>
    <xf numFmtId="0" fontId="1" fillId="0" borderId="63" xfId="54" applyFont="1" applyFill="1" applyBorder="1" applyAlignment="1" applyProtection="1">
      <alignment horizontal="left" vertical="center" wrapText="1" indent="1"/>
      <protection/>
    </xf>
    <xf numFmtId="166" fontId="1" fillId="0" borderId="64" xfId="54" applyNumberFormat="1" applyFont="1" applyFill="1" applyBorder="1" applyAlignment="1" applyProtection="1">
      <alignment horizontal="right" vertical="center" wrapText="1"/>
      <protection locked="0"/>
    </xf>
    <xf numFmtId="49" fontId="1" fillId="0" borderId="37" xfId="54" applyNumberFormat="1" applyFont="1" applyFill="1" applyBorder="1" applyAlignment="1" applyProtection="1">
      <alignment horizontal="left" vertical="center" wrapText="1" indent="1"/>
      <protection/>
    </xf>
    <xf numFmtId="166" fontId="1" fillId="0" borderId="39" xfId="54" applyNumberFormat="1" applyFont="1" applyFill="1" applyBorder="1" applyAlignment="1" applyProtection="1">
      <alignment horizontal="right" vertical="center" wrapText="1"/>
      <protection locked="0"/>
    </xf>
    <xf numFmtId="0" fontId="26" fillId="0" borderId="34" xfId="54" applyFont="1" applyFill="1" applyBorder="1" applyAlignment="1" applyProtection="1">
      <alignment horizontal="left" vertical="center" wrapText="1" indent="1"/>
      <protection/>
    </xf>
    <xf numFmtId="166" fontId="26" fillId="0" borderId="36" xfId="54" applyNumberFormat="1" applyFont="1" applyFill="1" applyBorder="1" applyAlignment="1" applyProtection="1">
      <alignment horizontal="right" vertical="center" wrapText="1"/>
      <protection/>
    </xf>
    <xf numFmtId="0" fontId="1" fillId="0" borderId="34" xfId="54" applyFont="1" applyFill="1" applyBorder="1" applyAlignment="1" applyProtection="1">
      <alignment horizontal="left" vertical="center" wrapText="1" indent="2"/>
      <protection/>
    </xf>
    <xf numFmtId="0" fontId="1" fillId="0" borderId="38" xfId="54" applyFont="1" applyFill="1" applyBorder="1" applyAlignment="1" applyProtection="1">
      <alignment horizontal="left" vertical="center" wrapText="1" indent="2"/>
      <protection/>
    </xf>
    <xf numFmtId="0" fontId="1" fillId="0" borderId="0" xfId="54" applyFont="1" applyFill="1" applyAlignment="1" applyProtection="1">
      <alignment horizontal="left" indent="1"/>
      <protection/>
    </xf>
    <xf numFmtId="166" fontId="22" fillId="0" borderId="49" xfId="54" applyNumberFormat="1" applyFont="1" applyFill="1" applyBorder="1" applyAlignment="1" applyProtection="1">
      <alignment horizontal="right" vertical="center" wrapText="1"/>
      <protection/>
    </xf>
    <xf numFmtId="0" fontId="26" fillId="0" borderId="63" xfId="54" applyFont="1" applyFill="1" applyBorder="1" applyAlignment="1" applyProtection="1">
      <alignment horizontal="left" vertical="center" wrapText="1" indent="1"/>
      <protection/>
    </xf>
    <xf numFmtId="166" fontId="26" fillId="0" borderId="64" xfId="54" applyNumberFormat="1" applyFont="1" applyFill="1" applyBorder="1" applyAlignment="1" applyProtection="1">
      <alignment horizontal="right" vertical="center" wrapText="1"/>
      <protection/>
    </xf>
    <xf numFmtId="49" fontId="22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22" fillId="0" borderId="11" xfId="54" applyFont="1" applyFill="1" applyBorder="1" applyAlignment="1" applyProtection="1">
      <alignment horizontal="left" vertical="center" wrapText="1" indent="2"/>
      <protection/>
    </xf>
    <xf numFmtId="166" fontId="22" fillId="0" borderId="11" xfId="54" applyNumberFormat="1" applyFont="1" applyFill="1" applyBorder="1" applyAlignment="1" applyProtection="1">
      <alignment horizontal="right" vertical="center" wrapText="1"/>
      <protection locked="0"/>
    </xf>
    <xf numFmtId="166" fontId="26" fillId="0" borderId="64" xfId="54" applyNumberFormat="1" applyFont="1" applyFill="1" applyBorder="1" applyAlignment="1" applyProtection="1">
      <alignment horizontal="right" vertical="center" wrapText="1"/>
      <protection locked="0"/>
    </xf>
    <xf numFmtId="0" fontId="26" fillId="0" borderId="57" xfId="54" applyFont="1" applyFill="1" applyBorder="1" applyAlignment="1" applyProtection="1">
      <alignment horizontal="left" vertical="center" wrapText="1" indent="1"/>
      <protection/>
    </xf>
    <xf numFmtId="166" fontId="26" fillId="0" borderId="58" xfId="54" applyNumberFormat="1" applyFont="1" applyFill="1" applyBorder="1" applyAlignment="1" applyProtection="1">
      <alignment horizontal="right" vertical="center" wrapText="1"/>
      <protection locked="0"/>
    </xf>
    <xf numFmtId="49" fontId="1" fillId="0" borderId="65" xfId="54" applyNumberFormat="1" applyFont="1" applyFill="1" applyBorder="1" applyAlignment="1" applyProtection="1">
      <alignment horizontal="left" vertical="center" wrapText="1" indent="1"/>
      <protection/>
    </xf>
    <xf numFmtId="0" fontId="1" fillId="0" borderId="66" xfId="54" applyFont="1" applyFill="1" applyBorder="1" applyAlignment="1" applyProtection="1">
      <alignment horizontal="left" vertical="center" wrapText="1" indent="1"/>
      <protection/>
    </xf>
    <xf numFmtId="166" fontId="1" fillId="0" borderId="67" xfId="54" applyNumberFormat="1" applyFont="1" applyFill="1" applyBorder="1" applyAlignment="1" applyProtection="1">
      <alignment horizontal="right" vertical="center" wrapText="1"/>
      <protection locked="0"/>
    </xf>
    <xf numFmtId="49" fontId="1" fillId="0" borderId="40" xfId="54" applyNumberFormat="1" applyFont="1" applyFill="1" applyBorder="1" applyAlignment="1" applyProtection="1">
      <alignment horizontal="left" vertical="center" wrapText="1" indent="1"/>
      <protection/>
    </xf>
    <xf numFmtId="166" fontId="1" fillId="0" borderId="68" xfId="54" applyNumberFormat="1" applyFont="1" applyFill="1" applyBorder="1" applyAlignment="1" applyProtection="1">
      <alignment horizontal="right" vertical="center" wrapText="1"/>
      <protection locked="0"/>
    </xf>
    <xf numFmtId="0" fontId="22" fillId="0" borderId="22" xfId="54" applyFont="1" applyFill="1" applyBorder="1" applyAlignment="1" applyProtection="1">
      <alignment horizontal="left" vertical="center" wrapText="1" indent="1"/>
      <protection/>
    </xf>
    <xf numFmtId="0" fontId="25" fillId="0" borderId="11" xfId="54" applyFont="1" applyFill="1" applyBorder="1" applyAlignment="1" applyProtection="1">
      <alignment horizontal="left" vertical="center" wrapText="1" indent="1"/>
      <protection/>
    </xf>
    <xf numFmtId="166" fontId="25" fillId="0" borderId="11" xfId="54" applyNumberFormat="1" applyFont="1" applyFill="1" applyBorder="1" applyAlignment="1" applyProtection="1">
      <alignment horizontal="right" vertical="center" wrapText="1"/>
      <protection/>
    </xf>
    <xf numFmtId="49" fontId="22" fillId="0" borderId="62" xfId="54" applyNumberFormat="1" applyFont="1" applyFill="1" applyBorder="1" applyAlignment="1" applyProtection="1">
      <alignment horizontal="left" vertical="center" wrapText="1" indent="1"/>
      <protection/>
    </xf>
    <xf numFmtId="0" fontId="22" fillId="0" borderId="63" xfId="54" applyFont="1" applyFill="1" applyBorder="1" applyAlignment="1" applyProtection="1">
      <alignment horizontal="left" vertical="center" wrapText="1" indent="1"/>
      <protection/>
    </xf>
    <xf numFmtId="166" fontId="22" fillId="0" borderId="64" xfId="54" applyNumberFormat="1" applyFont="1" applyFill="1" applyBorder="1" applyAlignment="1" applyProtection="1">
      <alignment horizontal="right" vertical="center" wrapText="1"/>
      <protection/>
    </xf>
    <xf numFmtId="0" fontId="1" fillId="0" borderId="57" xfId="54" applyFont="1" applyFill="1" applyBorder="1" applyAlignment="1" applyProtection="1">
      <alignment horizontal="left" vertical="center" wrapText="1" indent="2"/>
      <protection/>
    </xf>
    <xf numFmtId="49" fontId="1" fillId="0" borderId="34" xfId="54" applyNumberFormat="1" applyFont="1" applyFill="1" applyBorder="1" applyAlignment="1" applyProtection="1">
      <alignment horizontal="left" vertical="center" wrapText="1" indent="1"/>
      <protection/>
    </xf>
    <xf numFmtId="167" fontId="0" fillId="0" borderId="34" xfId="0" applyNumberFormat="1" applyFont="1" applyBorder="1" applyAlignment="1">
      <alignment horizontal="center"/>
    </xf>
    <xf numFmtId="49" fontId="22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22" fillId="0" borderId="33" xfId="54" applyFont="1" applyFill="1" applyBorder="1" applyAlignment="1" applyProtection="1">
      <alignment horizontal="left" vertical="center" wrapText="1" indent="2"/>
      <protection/>
    </xf>
    <xf numFmtId="166" fontId="22" fillId="0" borderId="10" xfId="54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right"/>
      <protection/>
    </xf>
    <xf numFmtId="0" fontId="22" fillId="0" borderId="54" xfId="54" applyFont="1" applyFill="1" applyBorder="1" applyAlignment="1" applyProtection="1">
      <alignment vertical="center" wrapText="1"/>
      <protection/>
    </xf>
    <xf numFmtId="166" fontId="22" fillId="0" borderId="55" xfId="54" applyNumberFormat="1" applyFont="1" applyFill="1" applyBorder="1" applyAlignment="1" applyProtection="1">
      <alignment vertical="center" wrapText="1"/>
      <protection/>
    </xf>
    <xf numFmtId="166" fontId="1" fillId="0" borderId="67" xfId="54" applyNumberFormat="1" applyFont="1" applyFill="1" applyBorder="1" applyAlignment="1" applyProtection="1">
      <alignment vertical="center" wrapText="1"/>
      <protection locked="0"/>
    </xf>
    <xf numFmtId="166" fontId="1" fillId="0" borderId="36" xfId="54" applyNumberFormat="1" applyFont="1" applyFill="1" applyBorder="1" applyAlignment="1" applyProtection="1">
      <alignment vertical="center" wrapText="1"/>
      <protection locked="0"/>
    </xf>
    <xf numFmtId="166" fontId="1" fillId="0" borderId="39" xfId="54" applyNumberFormat="1" applyFont="1" applyFill="1" applyBorder="1" applyAlignment="1" applyProtection="1">
      <alignment vertical="center" wrapText="1"/>
      <protection locked="0"/>
    </xf>
    <xf numFmtId="0" fontId="1" fillId="0" borderId="46" xfId="54" applyFont="1" applyFill="1" applyBorder="1" applyAlignment="1" applyProtection="1">
      <alignment horizontal="left" vertical="center" wrapText="1" indent="1"/>
      <protection/>
    </xf>
    <xf numFmtId="0" fontId="1" fillId="0" borderId="0" xfId="54" applyFont="1" applyFill="1" applyBorder="1" applyAlignment="1" applyProtection="1">
      <alignment horizontal="left" vertical="center" wrapText="1" indent="1"/>
      <protection/>
    </xf>
    <xf numFmtId="0" fontId="1" fillId="0" borderId="34" xfId="54" applyFont="1" applyFill="1" applyBorder="1" applyAlignment="1" applyProtection="1">
      <alignment horizontal="left" indent="1"/>
      <protection/>
    </xf>
    <xf numFmtId="0" fontId="1" fillId="0" borderId="38" xfId="54" applyFont="1" applyFill="1" applyBorder="1" applyAlignment="1" applyProtection="1">
      <alignment horizontal="left" vertical="center" wrapText="1" indent="1"/>
      <protection/>
    </xf>
    <xf numFmtId="0" fontId="1" fillId="0" borderId="41" xfId="54" applyFont="1" applyFill="1" applyBorder="1" applyAlignment="1" applyProtection="1">
      <alignment horizontal="left" vertical="center" wrapText="1" indent="1"/>
      <protection/>
    </xf>
    <xf numFmtId="166" fontId="1" fillId="0" borderId="68" xfId="54" applyNumberFormat="1" applyFont="1" applyFill="1" applyBorder="1" applyAlignment="1" applyProtection="1">
      <alignment vertical="center" wrapText="1"/>
      <protection locked="0"/>
    </xf>
    <xf numFmtId="0" fontId="22" fillId="0" borderId="49" xfId="54" applyFont="1" applyFill="1" applyBorder="1" applyAlignment="1" applyProtection="1">
      <alignment vertical="center" wrapText="1"/>
      <protection/>
    </xf>
    <xf numFmtId="166" fontId="22" fillId="0" borderId="50" xfId="54" applyNumberFormat="1" applyFont="1" applyFill="1" applyBorder="1" applyAlignment="1" applyProtection="1">
      <alignment vertical="center" wrapText="1"/>
      <protection/>
    </xf>
    <xf numFmtId="166" fontId="1" fillId="0" borderId="64" xfId="54" applyNumberFormat="1" applyFont="1" applyFill="1" applyBorder="1" applyAlignment="1" applyProtection="1">
      <alignment vertical="center" wrapText="1"/>
      <protection locked="0"/>
    </xf>
    <xf numFmtId="166" fontId="22" fillId="0" borderId="50" xfId="54" applyNumberFormat="1" applyFont="1" applyFill="1" applyBorder="1" applyAlignment="1" applyProtection="1">
      <alignment vertical="center" wrapText="1"/>
      <protection locked="0"/>
    </xf>
    <xf numFmtId="166" fontId="1" fillId="0" borderId="34" xfId="54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Alignment="1">
      <alignment/>
    </xf>
    <xf numFmtId="0" fontId="38" fillId="0" borderId="34" xfId="0" applyFont="1" applyBorder="1" applyAlignment="1">
      <alignment horizontal="left"/>
    </xf>
    <xf numFmtId="0" fontId="38" fillId="0" borderId="34" xfId="0" applyFont="1" applyBorder="1" applyAlignment="1">
      <alignment horizontal="center"/>
    </xf>
    <xf numFmtId="0" fontId="38" fillId="0" borderId="34" xfId="0" applyFont="1" applyBorder="1" applyAlignment="1">
      <alignment/>
    </xf>
    <xf numFmtId="3" fontId="32" fillId="0" borderId="34" xfId="0" applyNumberFormat="1" applyFont="1" applyBorder="1" applyAlignment="1">
      <alignment/>
    </xf>
    <xf numFmtId="0" fontId="38" fillId="0" borderId="34" xfId="0" applyFont="1" applyFill="1" applyBorder="1" applyAlignment="1">
      <alignment/>
    </xf>
    <xf numFmtId="3" fontId="32" fillId="0" borderId="34" xfId="0" applyNumberFormat="1" applyFont="1" applyFill="1" applyBorder="1" applyAlignment="1">
      <alignment/>
    </xf>
    <xf numFmtId="0" fontId="38" fillId="0" borderId="57" xfId="0" applyFont="1" applyFill="1" applyBorder="1" applyAlignment="1">
      <alignment/>
    </xf>
    <xf numFmtId="0" fontId="39" fillId="0" borderId="34" xfId="0" applyFont="1" applyBorder="1" applyAlignment="1">
      <alignment/>
    </xf>
    <xf numFmtId="0" fontId="40" fillId="0" borderId="34" xfId="0" applyFont="1" applyBorder="1" applyAlignment="1">
      <alignment/>
    </xf>
    <xf numFmtId="3" fontId="38" fillId="0" borderId="34" xfId="0" applyNumberFormat="1" applyFont="1" applyBorder="1" applyAlignment="1">
      <alignment/>
    </xf>
    <xf numFmtId="0" fontId="38" fillId="0" borderId="0" xfId="0" applyFont="1" applyAlignment="1">
      <alignment/>
    </xf>
    <xf numFmtId="3" fontId="32" fillId="0" borderId="0" xfId="0" applyNumberFormat="1" applyFont="1" applyAlignment="1">
      <alignment/>
    </xf>
    <xf numFmtId="0" fontId="22" fillId="0" borderId="43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9" fillId="0" borderId="11" xfId="0" applyFont="1" applyBorder="1" applyAlignment="1">
      <alignment horizontal="center"/>
    </xf>
    <xf numFmtId="3" fontId="38" fillId="24" borderId="12" xfId="0" applyNumberFormat="1" applyFont="1" applyFill="1" applyBorder="1" applyAlignment="1">
      <alignment horizontal="center"/>
    </xf>
    <xf numFmtId="0" fontId="38" fillId="0" borderId="65" xfId="0" applyFont="1" applyBorder="1" applyAlignment="1">
      <alignment/>
    </xf>
    <xf numFmtId="3" fontId="1" fillId="24" borderId="66" xfId="0" applyNumberFormat="1" applyFont="1" applyFill="1" applyBorder="1" applyAlignment="1">
      <alignment/>
    </xf>
    <xf numFmtId="0" fontId="0" fillId="0" borderId="66" xfId="0" applyFont="1" applyBorder="1" applyAlignment="1">
      <alignment/>
    </xf>
    <xf numFmtId="3" fontId="1" fillId="24" borderId="69" xfId="0" applyNumberFormat="1" applyFont="1" applyFill="1" applyBorder="1" applyAlignment="1">
      <alignment/>
    </xf>
    <xf numFmtId="3" fontId="29" fillId="0" borderId="17" xfId="0" applyNumberFormat="1" applyFont="1" applyBorder="1" applyAlignment="1">
      <alignment/>
    </xf>
    <xf numFmtId="0" fontId="38" fillId="0" borderId="35" xfId="0" applyFont="1" applyBorder="1" applyAlignment="1">
      <alignment/>
    </xf>
    <xf numFmtId="3" fontId="1" fillId="24" borderId="34" xfId="0" applyNumberFormat="1" applyFont="1" applyFill="1" applyBorder="1" applyAlignment="1">
      <alignment/>
    </xf>
    <xf numFmtId="3" fontId="22" fillId="24" borderId="34" xfId="0" applyNumberFormat="1" applyFont="1" applyFill="1" applyBorder="1" applyAlignment="1">
      <alignment/>
    </xf>
    <xf numFmtId="3" fontId="1" fillId="24" borderId="70" xfId="0" applyNumberFormat="1" applyFont="1" applyFill="1" applyBorder="1" applyAlignment="1">
      <alignment/>
    </xf>
    <xf numFmtId="165" fontId="0" fillId="0" borderId="34" xfId="40" applyNumberFormat="1" applyFont="1" applyFill="1" applyBorder="1" applyAlignment="1" applyProtection="1">
      <alignment/>
      <protection/>
    </xf>
    <xf numFmtId="0" fontId="38" fillId="0" borderId="37" xfId="0" applyFont="1" applyBorder="1" applyAlignment="1">
      <alignment/>
    </xf>
    <xf numFmtId="3" fontId="1" fillId="24" borderId="38" xfId="0" applyNumberFormat="1" applyFont="1" applyFill="1" applyBorder="1" applyAlignment="1">
      <alignment/>
    </xf>
    <xf numFmtId="0" fontId="0" fillId="0" borderId="38" xfId="0" applyFont="1" applyBorder="1" applyAlignment="1">
      <alignment/>
    </xf>
    <xf numFmtId="3" fontId="1" fillId="24" borderId="71" xfId="0" applyNumberFormat="1" applyFont="1" applyFill="1" applyBorder="1" applyAlignment="1">
      <alignment/>
    </xf>
    <xf numFmtId="3" fontId="29" fillId="0" borderId="24" xfId="0" applyNumberFormat="1" applyFont="1" applyBorder="1" applyAlignment="1">
      <alignment/>
    </xf>
    <xf numFmtId="3" fontId="22" fillId="24" borderId="49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7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73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74" xfId="0" applyFont="1" applyBorder="1" applyAlignment="1">
      <alignment horizontal="center"/>
    </xf>
    <xf numFmtId="0" fontId="43" fillId="0" borderId="75" xfId="0" applyFont="1" applyBorder="1" applyAlignment="1">
      <alignment horizontal="center"/>
    </xf>
    <xf numFmtId="0" fontId="43" fillId="0" borderId="17" xfId="0" applyFont="1" applyBorder="1" applyAlignment="1">
      <alignment/>
    </xf>
    <xf numFmtId="3" fontId="43" fillId="0" borderId="46" xfId="0" applyNumberFormat="1" applyFont="1" applyBorder="1" applyAlignment="1">
      <alignment/>
    </xf>
    <xf numFmtId="0" fontId="43" fillId="0" borderId="70" xfId="0" applyFont="1" applyBorder="1" applyAlignment="1">
      <alignment/>
    </xf>
    <xf numFmtId="3" fontId="43" fillId="0" borderId="17" xfId="0" applyNumberFormat="1" applyFont="1" applyBorder="1" applyAlignment="1">
      <alignment/>
    </xf>
    <xf numFmtId="0" fontId="44" fillId="0" borderId="17" xfId="0" applyFont="1" applyBorder="1" applyAlignment="1">
      <alignment/>
    </xf>
    <xf numFmtId="3" fontId="44" fillId="0" borderId="46" xfId="0" applyNumberFormat="1" applyFont="1" applyBorder="1" applyAlignment="1">
      <alignment/>
    </xf>
    <xf numFmtId="3" fontId="44" fillId="0" borderId="70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0" fontId="44" fillId="0" borderId="70" xfId="0" applyFont="1" applyBorder="1" applyAlignment="1">
      <alignment/>
    </xf>
    <xf numFmtId="3" fontId="44" fillId="0" borderId="46" xfId="0" applyNumberFormat="1" applyFont="1" applyFill="1" applyBorder="1" applyAlignment="1">
      <alignment/>
    </xf>
    <xf numFmtId="0" fontId="44" fillId="0" borderId="24" xfId="0" applyFont="1" applyBorder="1" applyAlignment="1">
      <alignment/>
    </xf>
    <xf numFmtId="3" fontId="44" fillId="0" borderId="76" xfId="0" applyNumberFormat="1" applyFont="1" applyBorder="1" applyAlignment="1">
      <alignment/>
    </xf>
    <xf numFmtId="3" fontId="44" fillId="0" borderId="71" xfId="0" applyNumberFormat="1" applyFont="1" applyBorder="1" applyAlignment="1">
      <alignment/>
    </xf>
    <xf numFmtId="3" fontId="44" fillId="0" borderId="24" xfId="0" applyNumberFormat="1" applyFont="1" applyBorder="1" applyAlignment="1">
      <alignment/>
    </xf>
    <xf numFmtId="0" fontId="43" fillId="0" borderId="11" xfId="0" applyFont="1" applyBorder="1" applyAlignment="1">
      <alignment/>
    </xf>
    <xf numFmtId="3" fontId="43" fillId="0" borderId="77" xfId="0" applyNumberFormat="1" applyFont="1" applyBorder="1" applyAlignment="1">
      <alignment/>
    </xf>
    <xf numFmtId="3" fontId="43" fillId="0" borderId="78" xfId="0" applyNumberFormat="1" applyFont="1" applyBorder="1" applyAlignment="1">
      <alignment/>
    </xf>
    <xf numFmtId="3" fontId="43" fillId="0" borderId="11" xfId="0" applyNumberFormat="1" applyFont="1" applyBorder="1" applyAlignment="1">
      <alignment/>
    </xf>
    <xf numFmtId="3" fontId="43" fillId="0" borderId="70" xfId="0" applyNumberFormat="1" applyFont="1" applyBorder="1" applyAlignment="1">
      <alignment/>
    </xf>
    <xf numFmtId="3" fontId="44" fillId="0" borderId="70" xfId="0" applyNumberFormat="1" applyFont="1" applyFill="1" applyBorder="1" applyAlignment="1">
      <alignment/>
    </xf>
    <xf numFmtId="3" fontId="43" fillId="0" borderId="43" xfId="0" applyNumberFormat="1" applyFont="1" applyBorder="1" applyAlignment="1">
      <alignment/>
    </xf>
    <xf numFmtId="3" fontId="43" fillId="0" borderId="22" xfId="0" applyNumberFormat="1" applyFont="1" applyBorder="1" applyAlignment="1">
      <alignment/>
    </xf>
    <xf numFmtId="0" fontId="0" fillId="0" borderId="62" xfId="0" applyFont="1" applyBorder="1" applyAlignment="1">
      <alignment/>
    </xf>
    <xf numFmtId="3" fontId="0" fillId="0" borderId="63" xfId="0" applyNumberFormat="1" applyBorder="1" applyAlignment="1">
      <alignment/>
    </xf>
    <xf numFmtId="3" fontId="0" fillId="0" borderId="64" xfId="0" applyNumberFormat="1" applyBorder="1" applyAlignment="1">
      <alignment/>
    </xf>
    <xf numFmtId="0" fontId="0" fillId="0" borderId="35" xfId="0" applyFont="1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Fon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46" fillId="0" borderId="11" xfId="0" applyFont="1" applyBorder="1" applyAlignment="1">
      <alignment/>
    </xf>
    <xf numFmtId="3" fontId="47" fillId="0" borderId="11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68" xfId="0" applyNumberFormat="1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34" xfId="0" applyFont="1" applyBorder="1" applyAlignment="1">
      <alignment horizontal="right"/>
    </xf>
    <xf numFmtId="0" fontId="45" fillId="0" borderId="34" xfId="0" applyFont="1" applyBorder="1" applyAlignment="1">
      <alignment horizontal="center"/>
    </xf>
    <xf numFmtId="0" fontId="46" fillId="0" borderId="34" xfId="0" applyFont="1" applyBorder="1" applyAlignment="1">
      <alignment/>
    </xf>
    <xf numFmtId="3" fontId="47" fillId="0" borderId="34" xfId="0" applyNumberFormat="1" applyFont="1" applyBorder="1" applyAlignment="1">
      <alignment/>
    </xf>
    <xf numFmtId="0" fontId="45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0" fontId="22" fillId="0" borderId="28" xfId="0" applyFont="1" applyBorder="1" applyAlignment="1">
      <alignment/>
    </xf>
    <xf numFmtId="0" fontId="1" fillId="0" borderId="79" xfId="0" applyFont="1" applyBorder="1" applyAlignment="1">
      <alignment/>
    </xf>
    <xf numFmtId="0" fontId="1" fillId="0" borderId="80" xfId="0" applyFont="1" applyBorder="1" applyAlignment="1">
      <alignment/>
    </xf>
    <xf numFmtId="3" fontId="22" fillId="0" borderId="59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0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3" fontId="22" fillId="0" borderId="60" xfId="0" applyNumberFormat="1" applyFont="1" applyBorder="1" applyAlignment="1">
      <alignment/>
    </xf>
    <xf numFmtId="3" fontId="22" fillId="0" borderId="81" xfId="0" applyNumberFormat="1" applyFont="1" applyBorder="1" applyAlignment="1">
      <alignment/>
    </xf>
    <xf numFmtId="3" fontId="22" fillId="0" borderId="73" xfId="0" applyNumberFormat="1" applyFont="1" applyBorder="1" applyAlignment="1">
      <alignment/>
    </xf>
    <xf numFmtId="3" fontId="22" fillId="0" borderId="61" xfId="0" applyNumberFormat="1" applyFont="1" applyBorder="1" applyAlignment="1">
      <alignment/>
    </xf>
    <xf numFmtId="3" fontId="22" fillId="0" borderId="79" xfId="0" applyNumberFormat="1" applyFont="1" applyBorder="1" applyAlignment="1">
      <alignment/>
    </xf>
    <xf numFmtId="3" fontId="22" fillId="0" borderId="80" xfId="0" applyNumberFormat="1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31" fillId="0" borderId="34" xfId="0" applyFont="1" applyBorder="1" applyAlignment="1">
      <alignment horizontal="left"/>
    </xf>
    <xf numFmtId="0" fontId="29" fillId="0" borderId="34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3" fontId="31" fillId="0" borderId="34" xfId="0" applyNumberFormat="1" applyFont="1" applyBorder="1" applyAlignment="1">
      <alignment horizontal="right"/>
    </xf>
    <xf numFmtId="0" fontId="29" fillId="0" borderId="34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2" fillId="0" borderId="65" xfId="0" applyFont="1" applyBorder="1" applyAlignment="1">
      <alignment/>
    </xf>
    <xf numFmtId="0" fontId="22" fillId="0" borderId="66" xfId="0" applyFont="1" applyBorder="1" applyAlignment="1">
      <alignment horizontal="center" wrapText="1"/>
    </xf>
    <xf numFmtId="0" fontId="22" fillId="0" borderId="67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36" fillId="0" borderId="42" xfId="54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>
      <alignment horizontal="center"/>
    </xf>
    <xf numFmtId="166" fontId="33" fillId="0" borderId="0" xfId="54" applyNumberFormat="1" applyFont="1" applyFill="1" applyBorder="1" applyAlignment="1" applyProtection="1">
      <alignment horizontal="center" vertical="center"/>
      <protection/>
    </xf>
    <xf numFmtId="0" fontId="1" fillId="0" borderId="0" xfId="54" applyFont="1" applyFill="1" applyBorder="1" applyAlignment="1" applyProtection="1">
      <alignment horizontal="left" vertical="center" wrapText="1"/>
      <protection/>
    </xf>
    <xf numFmtId="166" fontId="22" fillId="0" borderId="0" xfId="54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>
      <alignment horizontal="center"/>
    </xf>
    <xf numFmtId="0" fontId="43" fillId="0" borderId="82" xfId="0" applyFont="1" applyBorder="1" applyAlignment="1">
      <alignment horizontal="center"/>
    </xf>
    <xf numFmtId="0" fontId="43" fillId="0" borderId="8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zoomScale="90" zoomScaleNormal="90" zoomScalePageLayoutView="0" workbookViewId="0" topLeftCell="A32">
      <selection activeCell="E34" sqref="E34"/>
    </sheetView>
  </sheetViews>
  <sheetFormatPr defaultColWidth="9.00390625" defaultRowHeight="12.75"/>
  <cols>
    <col min="1" max="1" width="35.125" style="0" customWidth="1"/>
    <col min="2" max="2" width="14.625" style="0" customWidth="1"/>
    <col min="3" max="3" width="16.25390625" style="0" customWidth="1"/>
    <col min="4" max="6" width="14.625" style="0" customWidth="1"/>
  </cols>
  <sheetData>
    <row r="2" spans="1:6" ht="37.5" customHeight="1">
      <c r="A2" s="296" t="s">
        <v>0</v>
      </c>
      <c r="B2" s="296"/>
      <c r="C2" s="296"/>
      <c r="D2" s="296"/>
      <c r="E2" s="296"/>
      <c r="F2" s="296"/>
    </row>
    <row r="3" spans="1:6" ht="12.75">
      <c r="A3" s="1"/>
      <c r="B3" s="1"/>
      <c r="C3" s="1"/>
      <c r="D3" s="1"/>
      <c r="E3" s="1"/>
      <c r="F3" s="1"/>
    </row>
    <row r="4" spans="1:6" ht="18.75" customHeight="1">
      <c r="A4" s="2"/>
      <c r="B4" s="3"/>
      <c r="C4" s="3"/>
      <c r="D4" s="3"/>
      <c r="E4" s="3" t="s">
        <v>1</v>
      </c>
      <c r="F4" s="3"/>
    </row>
    <row r="5" spans="1:6" ht="12.75">
      <c r="A5" s="297" t="s">
        <v>2</v>
      </c>
      <c r="B5" s="298" t="s">
        <v>3</v>
      </c>
      <c r="C5" s="298" t="s">
        <v>4</v>
      </c>
      <c r="D5" s="298" t="s">
        <v>5</v>
      </c>
      <c r="E5" s="299" t="s">
        <v>6</v>
      </c>
      <c r="F5" s="300" t="s">
        <v>7</v>
      </c>
    </row>
    <row r="6" spans="1:6" ht="24.75" customHeight="1">
      <c r="A6" s="297"/>
      <c r="B6" s="298"/>
      <c r="C6" s="298"/>
      <c r="D6" s="298"/>
      <c r="E6" s="299"/>
      <c r="F6" s="300"/>
    </row>
    <row r="7" spans="1:6" ht="21" customHeight="1">
      <c r="A7" s="5" t="s">
        <v>8</v>
      </c>
      <c r="B7" s="6">
        <f>B8+B9</f>
        <v>277447</v>
      </c>
      <c r="C7" s="6">
        <f>C8+C9</f>
        <v>2326</v>
      </c>
      <c r="D7" s="6">
        <f>D8+D9</f>
        <v>4255</v>
      </c>
      <c r="E7" s="6">
        <f>E8+E9</f>
        <v>2690</v>
      </c>
      <c r="F7" s="6">
        <f aca="true" t="shared" si="0" ref="F7:F20">SUM(B7:E7)</f>
        <v>286718</v>
      </c>
    </row>
    <row r="8" spans="1:6" ht="21" customHeight="1">
      <c r="A8" s="7" t="s">
        <v>9</v>
      </c>
      <c r="B8" s="8">
        <v>18981</v>
      </c>
      <c r="C8" s="9">
        <v>2326</v>
      </c>
      <c r="D8" s="9">
        <v>4255</v>
      </c>
      <c r="E8" s="8">
        <v>2690</v>
      </c>
      <c r="F8" s="10">
        <f t="shared" si="0"/>
        <v>28252</v>
      </c>
    </row>
    <row r="9" spans="1:6" ht="21" customHeight="1">
      <c r="A9" s="11" t="s">
        <v>10</v>
      </c>
      <c r="B9" s="12">
        <f>B10+B12+B13</f>
        <v>258466</v>
      </c>
      <c r="C9" s="13">
        <f>C10+C11</f>
        <v>0</v>
      </c>
      <c r="D9" s="13">
        <f>D10+D11</f>
        <v>0</v>
      </c>
      <c r="E9" s="12">
        <f>E10+E11</f>
        <v>0</v>
      </c>
      <c r="F9" s="13">
        <f t="shared" si="0"/>
        <v>258466</v>
      </c>
    </row>
    <row r="10" spans="1:6" ht="21" customHeight="1">
      <c r="A10" s="14" t="s">
        <v>11</v>
      </c>
      <c r="B10" s="15">
        <v>55182</v>
      </c>
      <c r="C10" s="16"/>
      <c r="D10" s="16"/>
      <c r="E10" s="15"/>
      <c r="F10" s="13">
        <f t="shared" si="0"/>
        <v>55182</v>
      </c>
    </row>
    <row r="11" spans="1:6" ht="21" customHeight="1">
      <c r="A11" s="12" t="s">
        <v>12</v>
      </c>
      <c r="B11" s="12">
        <v>12000</v>
      </c>
      <c r="C11" s="17"/>
      <c r="D11" s="17"/>
      <c r="E11" s="14"/>
      <c r="F11" s="13">
        <f t="shared" si="0"/>
        <v>12000</v>
      </c>
    </row>
    <row r="12" spans="1:6" ht="21" customHeight="1">
      <c r="A12" s="14" t="s">
        <v>13</v>
      </c>
      <c r="B12" s="14">
        <v>199528</v>
      </c>
      <c r="C12" s="17"/>
      <c r="D12" s="17"/>
      <c r="E12" s="14"/>
      <c r="F12" s="13">
        <f t="shared" si="0"/>
        <v>199528</v>
      </c>
    </row>
    <row r="13" spans="1:6" ht="21" customHeight="1">
      <c r="A13" s="18" t="s">
        <v>14</v>
      </c>
      <c r="B13" s="19">
        <v>3756</v>
      </c>
      <c r="C13" s="20"/>
      <c r="D13" s="20"/>
      <c r="E13" s="19"/>
      <c r="F13" s="21">
        <f t="shared" si="0"/>
        <v>3756</v>
      </c>
    </row>
    <row r="14" spans="1:6" ht="21" customHeight="1">
      <c r="A14" s="22" t="s">
        <v>15</v>
      </c>
      <c r="B14" s="23">
        <f>B15</f>
        <v>577778</v>
      </c>
      <c r="C14" s="23">
        <f>C15</f>
        <v>0</v>
      </c>
      <c r="D14" s="23">
        <f>D15</f>
        <v>0</v>
      </c>
      <c r="E14" s="23">
        <f>E15</f>
        <v>0</v>
      </c>
      <c r="F14" s="24">
        <f t="shared" si="0"/>
        <v>577778</v>
      </c>
    </row>
    <row r="15" spans="1:6" ht="21" customHeight="1">
      <c r="A15" s="7" t="s">
        <v>16</v>
      </c>
      <c r="B15" s="25">
        <f>SUM(B16:B22)</f>
        <v>577778</v>
      </c>
      <c r="C15" s="25">
        <f>SUM(C16:C20)</f>
        <v>0</v>
      </c>
      <c r="D15" s="25">
        <f>SUM(D16:D20)</f>
        <v>0</v>
      </c>
      <c r="E15" s="26">
        <f>SUM(E16:E20)</f>
        <v>0</v>
      </c>
      <c r="F15" s="10">
        <f t="shared" si="0"/>
        <v>577778</v>
      </c>
    </row>
    <row r="16" spans="1:6" ht="21" customHeight="1">
      <c r="A16" s="14" t="s">
        <v>17</v>
      </c>
      <c r="B16" s="17">
        <v>277417</v>
      </c>
      <c r="C16" s="17"/>
      <c r="D16" s="17"/>
      <c r="E16" s="14"/>
      <c r="F16" s="13">
        <f t="shared" si="0"/>
        <v>277417</v>
      </c>
    </row>
    <row r="17" spans="1:6" ht="21" customHeight="1">
      <c r="A17" s="14" t="s">
        <v>18</v>
      </c>
      <c r="B17" s="17">
        <v>39765</v>
      </c>
      <c r="C17" s="17"/>
      <c r="D17" s="17"/>
      <c r="E17" s="14"/>
      <c r="F17" s="13">
        <f t="shared" si="0"/>
        <v>39765</v>
      </c>
    </row>
    <row r="18" spans="1:6" ht="21" customHeight="1">
      <c r="A18" s="14" t="s">
        <v>19</v>
      </c>
      <c r="B18" s="17">
        <v>8000</v>
      </c>
      <c r="C18" s="17"/>
      <c r="D18" s="17"/>
      <c r="E18" s="14"/>
      <c r="F18" s="13">
        <f t="shared" si="0"/>
        <v>8000</v>
      </c>
    </row>
    <row r="19" spans="1:6" ht="21" customHeight="1">
      <c r="A19" s="14" t="s">
        <v>20</v>
      </c>
      <c r="B19" s="17">
        <v>199158</v>
      </c>
      <c r="C19" s="17"/>
      <c r="D19" s="17"/>
      <c r="E19" s="14"/>
      <c r="F19" s="13">
        <f t="shared" si="0"/>
        <v>199158</v>
      </c>
    </row>
    <row r="20" spans="1:6" ht="21" customHeight="1">
      <c r="A20" s="18" t="s">
        <v>21</v>
      </c>
      <c r="B20" s="27">
        <v>5710</v>
      </c>
      <c r="C20" s="27"/>
      <c r="D20" s="27"/>
      <c r="E20" s="18"/>
      <c r="F20" s="13">
        <f t="shared" si="0"/>
        <v>5710</v>
      </c>
    </row>
    <row r="21" spans="1:6" ht="21" customHeight="1">
      <c r="A21" s="18" t="s">
        <v>22</v>
      </c>
      <c r="B21" s="27">
        <v>26218</v>
      </c>
      <c r="C21" s="27"/>
      <c r="D21" s="27"/>
      <c r="E21" s="18"/>
      <c r="F21" s="13">
        <f>+B21</f>
        <v>26218</v>
      </c>
    </row>
    <row r="22" spans="1:6" ht="21" customHeight="1">
      <c r="A22" s="18" t="s">
        <v>23</v>
      </c>
      <c r="B22" s="27">
        <v>21510</v>
      </c>
      <c r="C22" s="27"/>
      <c r="D22" s="27"/>
      <c r="E22" s="18"/>
      <c r="F22" s="21">
        <f>B22</f>
        <v>21510</v>
      </c>
    </row>
    <row r="23" spans="1:6" ht="21" customHeight="1">
      <c r="A23" s="22" t="s">
        <v>24</v>
      </c>
      <c r="B23" s="23">
        <f>SUM(B24:B26)</f>
        <v>875</v>
      </c>
      <c r="C23" s="23">
        <f>SUM(C24:C26)</f>
        <v>0</v>
      </c>
      <c r="D23" s="23">
        <f>SUM(D24:D26)</f>
        <v>0</v>
      </c>
      <c r="E23" s="23">
        <f>SUM(E24:E26)</f>
        <v>0</v>
      </c>
      <c r="F23" s="24">
        <f aca="true" t="shared" si="1" ref="F23:F31">SUM(B23:E23)</f>
        <v>875</v>
      </c>
    </row>
    <row r="24" spans="1:6" ht="21" customHeight="1">
      <c r="A24" s="7" t="s">
        <v>25</v>
      </c>
      <c r="B24" s="16">
        <v>175</v>
      </c>
      <c r="C24" s="28"/>
      <c r="D24" s="29"/>
      <c r="E24" s="28"/>
      <c r="F24" s="10">
        <f t="shared" si="1"/>
        <v>175</v>
      </c>
    </row>
    <row r="25" spans="1:6" ht="21" customHeight="1">
      <c r="A25" s="11" t="s">
        <v>26</v>
      </c>
      <c r="B25" s="30"/>
      <c r="C25" s="31"/>
      <c r="D25" s="30"/>
      <c r="E25" s="31"/>
      <c r="F25" s="13">
        <f t="shared" si="1"/>
        <v>0</v>
      </c>
    </row>
    <row r="26" spans="1:6" ht="21" customHeight="1">
      <c r="A26" s="32" t="s">
        <v>27</v>
      </c>
      <c r="B26" s="27">
        <v>700</v>
      </c>
      <c r="C26" s="33"/>
      <c r="D26" s="34"/>
      <c r="E26" s="33"/>
      <c r="F26" s="21">
        <f t="shared" si="1"/>
        <v>700</v>
      </c>
    </row>
    <row r="27" spans="1:6" ht="21" customHeight="1">
      <c r="A27" s="35" t="s">
        <v>28</v>
      </c>
      <c r="B27" s="23">
        <f>B28+B30</f>
        <v>48152</v>
      </c>
      <c r="C27" s="23">
        <f>C28+C30</f>
        <v>336</v>
      </c>
      <c r="D27" s="23">
        <f>D28+D30</f>
        <v>3183</v>
      </c>
      <c r="E27" s="23">
        <f>E28+E30</f>
        <v>1880</v>
      </c>
      <c r="F27" s="24">
        <f t="shared" si="1"/>
        <v>53551</v>
      </c>
    </row>
    <row r="28" spans="1:6" ht="21" customHeight="1">
      <c r="A28" s="7" t="s">
        <v>29</v>
      </c>
      <c r="B28" s="16">
        <v>48152</v>
      </c>
      <c r="C28" s="16">
        <v>336</v>
      </c>
      <c r="D28" s="16">
        <v>3183</v>
      </c>
      <c r="E28" s="36">
        <v>34</v>
      </c>
      <c r="F28" s="10">
        <f t="shared" si="1"/>
        <v>51705</v>
      </c>
    </row>
    <row r="29" spans="1:6" ht="21" customHeight="1">
      <c r="A29" s="14" t="s">
        <v>30</v>
      </c>
      <c r="B29" s="17">
        <v>4037</v>
      </c>
      <c r="C29" s="17">
        <v>96</v>
      </c>
      <c r="D29" s="17">
        <v>214</v>
      </c>
      <c r="E29" s="14"/>
      <c r="F29" s="13">
        <f t="shared" si="1"/>
        <v>4347</v>
      </c>
    </row>
    <row r="30" spans="1:6" ht="21" customHeight="1">
      <c r="A30" s="11" t="s">
        <v>31</v>
      </c>
      <c r="B30" s="30">
        <v>0</v>
      </c>
      <c r="C30" s="17">
        <v>0</v>
      </c>
      <c r="D30" s="30"/>
      <c r="E30" s="37">
        <v>1846</v>
      </c>
      <c r="F30" s="13">
        <f t="shared" si="1"/>
        <v>1846</v>
      </c>
    </row>
    <row r="31" spans="1:6" ht="21" customHeight="1">
      <c r="A31" s="18" t="s">
        <v>32</v>
      </c>
      <c r="B31" s="27"/>
      <c r="C31" s="27"/>
      <c r="D31" s="27"/>
      <c r="E31" s="18"/>
      <c r="F31" s="21">
        <f t="shared" si="1"/>
        <v>0</v>
      </c>
    </row>
    <row r="32" spans="1:6" ht="21" customHeight="1">
      <c r="A32" s="35" t="s">
        <v>33</v>
      </c>
      <c r="B32" s="23">
        <f>B33+B35+B36+B37+B38-B37</f>
        <v>17873</v>
      </c>
      <c r="C32" s="23">
        <f>C33+C35+C36+C37+C38-C37</f>
        <v>0</v>
      </c>
      <c r="D32" s="23">
        <f>D33+D35+D36+D37+D38-D37</f>
        <v>0</v>
      </c>
      <c r="E32" s="23">
        <f>E33+E35+E36+E37+E38-E37</f>
        <v>0</v>
      </c>
      <c r="F32" s="23">
        <f>F33+F35+F36+F37+F38-F37</f>
        <v>17873</v>
      </c>
    </row>
    <row r="33" spans="1:6" ht="21" customHeight="1">
      <c r="A33" s="15" t="s">
        <v>34</v>
      </c>
      <c r="B33" s="9">
        <v>20</v>
      </c>
      <c r="C33" s="9"/>
      <c r="D33" s="38"/>
      <c r="E33" s="8"/>
      <c r="F33" s="10">
        <f>SUM(B33:E33)</f>
        <v>20</v>
      </c>
    </row>
    <row r="34" spans="1:6" ht="21" customHeight="1">
      <c r="A34" s="39" t="s">
        <v>35</v>
      </c>
      <c r="B34" s="17"/>
      <c r="C34" s="40"/>
      <c r="D34" s="40"/>
      <c r="E34" s="41"/>
      <c r="F34" s="13">
        <f>SUM(B34:E34)</f>
        <v>0</v>
      </c>
    </row>
    <row r="35" spans="1:6" ht="21" customHeight="1">
      <c r="A35" s="42" t="s">
        <v>36</v>
      </c>
      <c r="B35" s="17">
        <v>8311</v>
      </c>
      <c r="C35" s="43"/>
      <c r="D35" s="43"/>
      <c r="E35" s="41"/>
      <c r="F35" s="13">
        <f>E35+D35+C35+B35</f>
        <v>8311</v>
      </c>
    </row>
    <row r="36" spans="1:6" ht="21" customHeight="1">
      <c r="A36" s="14" t="s">
        <v>37</v>
      </c>
      <c r="B36" s="27">
        <v>8616</v>
      </c>
      <c r="C36" s="27"/>
      <c r="D36" s="44"/>
      <c r="E36" s="18"/>
      <c r="F36" s="13">
        <f aca="true" t="shared" si="2" ref="F36:F45">SUM(B36:E36)</f>
        <v>8616</v>
      </c>
    </row>
    <row r="37" spans="1:6" ht="21" customHeight="1">
      <c r="A37" s="18" t="s">
        <v>38</v>
      </c>
      <c r="B37" s="27">
        <v>80</v>
      </c>
      <c r="C37" s="27"/>
      <c r="D37" s="44"/>
      <c r="E37" s="18"/>
      <c r="F37" s="13">
        <f t="shared" si="2"/>
        <v>80</v>
      </c>
    </row>
    <row r="38" spans="1:6" ht="21" customHeight="1">
      <c r="A38" s="18" t="s">
        <v>39</v>
      </c>
      <c r="B38" s="27">
        <v>926</v>
      </c>
      <c r="C38" s="27"/>
      <c r="D38" s="44"/>
      <c r="E38" s="18"/>
      <c r="F38" s="21">
        <f t="shared" si="2"/>
        <v>926</v>
      </c>
    </row>
    <row r="39" spans="1:6" ht="21" customHeight="1">
      <c r="A39" s="35" t="s">
        <v>40</v>
      </c>
      <c r="B39" s="23">
        <v>500</v>
      </c>
      <c r="C39" s="23"/>
      <c r="D39" s="45"/>
      <c r="E39" s="23"/>
      <c r="F39" s="46">
        <f t="shared" si="2"/>
        <v>500</v>
      </c>
    </row>
    <row r="40" spans="1:6" ht="21" customHeight="1">
      <c r="A40" s="5" t="s">
        <v>41</v>
      </c>
      <c r="B40" s="23">
        <f>SUM(B41:B42)</f>
        <v>170261</v>
      </c>
      <c r="C40" s="23">
        <f>SUM(C41:C42)</f>
        <v>0</v>
      </c>
      <c r="D40" s="23">
        <f>SUM(D41:D42)</f>
        <v>0</v>
      </c>
      <c r="E40" s="23">
        <f>SUM(E41:E42)</f>
        <v>0</v>
      </c>
      <c r="F40" s="6">
        <f t="shared" si="2"/>
        <v>170261</v>
      </c>
    </row>
    <row r="41" spans="1:6" ht="21" customHeight="1">
      <c r="A41" s="47" t="s">
        <v>42</v>
      </c>
      <c r="B41" s="16">
        <v>79437</v>
      </c>
      <c r="C41" s="29"/>
      <c r="D41" s="29"/>
      <c r="E41" s="36"/>
      <c r="F41" s="10">
        <f t="shared" si="2"/>
        <v>79437</v>
      </c>
    </row>
    <row r="42" spans="1:6" ht="21" customHeight="1">
      <c r="A42" s="48" t="s">
        <v>43</v>
      </c>
      <c r="B42" s="27">
        <v>90824</v>
      </c>
      <c r="C42" s="34"/>
      <c r="D42" s="34"/>
      <c r="E42" s="49"/>
      <c r="F42" s="21">
        <f t="shared" si="2"/>
        <v>90824</v>
      </c>
    </row>
    <row r="43" spans="1:6" ht="21" customHeight="1">
      <c r="A43" s="50" t="s">
        <v>44</v>
      </c>
      <c r="B43" s="45">
        <f>SUM(B44:B45)</f>
        <v>52047</v>
      </c>
      <c r="C43" s="23">
        <f>C45</f>
        <v>0</v>
      </c>
      <c r="D43" s="23">
        <f>D45</f>
        <v>0</v>
      </c>
      <c r="E43" s="45">
        <f>E45</f>
        <v>0</v>
      </c>
      <c r="F43" s="46">
        <f t="shared" si="2"/>
        <v>52047</v>
      </c>
    </row>
    <row r="44" spans="1:6" ht="21" customHeight="1">
      <c r="A44" s="51" t="s">
        <v>45</v>
      </c>
      <c r="B44" s="38">
        <v>48408</v>
      </c>
      <c r="C44" s="52"/>
      <c r="D44" s="52"/>
      <c r="E44" s="53"/>
      <c r="F44" s="52">
        <f t="shared" si="2"/>
        <v>48408</v>
      </c>
    </row>
    <row r="45" spans="1:6" ht="21" customHeight="1">
      <c r="A45" s="54" t="s">
        <v>46</v>
      </c>
      <c r="B45" s="55">
        <v>3639</v>
      </c>
      <c r="C45" s="56"/>
      <c r="D45" s="56"/>
      <c r="E45" s="57"/>
      <c r="F45" s="46">
        <f t="shared" si="2"/>
        <v>3639</v>
      </c>
    </row>
    <row r="46" spans="1:6" ht="21" customHeight="1">
      <c r="A46" s="35" t="s">
        <v>47</v>
      </c>
      <c r="B46" s="23">
        <f>B7+B14+B23+B27+B32+B39+B40+B43</f>
        <v>1144933</v>
      </c>
      <c r="C46" s="23">
        <f>C7+C14+C23+C27+C32+C39+C40+C43</f>
        <v>2662</v>
      </c>
      <c r="D46" s="23">
        <f>D7+D14+D23+D27+D32+D39+D40+D43</f>
        <v>7438</v>
      </c>
      <c r="E46" s="23">
        <f>E7+E14+E23+E27+E32+E39+E40+E43</f>
        <v>4570</v>
      </c>
      <c r="F46" s="23">
        <f>SUM(F7+F14+F23+F27+F32+F39+F40+F43)</f>
        <v>1159603</v>
      </c>
    </row>
  </sheetData>
  <sheetProtection/>
  <mergeCells count="7">
    <mergeCell ref="A2:F2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118055555555556"/>
  <pageSetup horizontalDpi="300" verticalDpi="300" orientation="landscape" paperSize="9" scale="79"/>
  <headerFooter alignWithMargins="0">
    <oddHeader>&amp;R2. sz melléklet
..../2008.(....)  Egyek ör.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zoomScale="60" zoomScaleNormal="90" zoomScalePageLayoutView="0" workbookViewId="0" topLeftCell="A28">
      <selection activeCell="H57" sqref="H57"/>
    </sheetView>
  </sheetViews>
  <sheetFormatPr defaultColWidth="9.00390625" defaultRowHeight="12.75"/>
  <cols>
    <col min="2" max="2" width="49.75390625" style="0" customWidth="1"/>
    <col min="3" max="5" width="0" style="0" hidden="1" customWidth="1"/>
    <col min="6" max="6" width="7.00390625" style="0" customWidth="1"/>
    <col min="7" max="7" width="9.75390625" style="0" customWidth="1"/>
    <col min="8" max="8" width="12.125" style="0" customWidth="1"/>
  </cols>
  <sheetData>
    <row r="1" spans="1:8" ht="12.75">
      <c r="A1" s="305" t="s">
        <v>48</v>
      </c>
      <c r="B1" s="305"/>
      <c r="C1" s="59"/>
      <c r="D1" s="59"/>
      <c r="E1" s="59"/>
      <c r="F1" s="305" t="s">
        <v>49</v>
      </c>
      <c r="G1" s="305"/>
      <c r="H1" s="305"/>
    </row>
    <row r="2" spans="1:8" ht="12.75">
      <c r="A2" s="305"/>
      <c r="B2" s="305"/>
      <c r="C2" s="59"/>
      <c r="D2" s="59"/>
      <c r="E2" s="59"/>
      <c r="F2" s="58" t="s">
        <v>50</v>
      </c>
      <c r="G2" s="305" t="s">
        <v>51</v>
      </c>
      <c r="H2" s="305"/>
    </row>
    <row r="3" spans="1:8" ht="12.75">
      <c r="A3" s="305"/>
      <c r="B3" s="305"/>
      <c r="C3" s="59"/>
      <c r="D3" s="59"/>
      <c r="E3" s="59"/>
      <c r="F3" s="59"/>
      <c r="G3" s="59" t="s">
        <v>52</v>
      </c>
      <c r="H3" s="58" t="s">
        <v>53</v>
      </c>
    </row>
    <row r="4" spans="1:8" ht="12.75">
      <c r="A4" s="59" t="s">
        <v>54</v>
      </c>
      <c r="B4" s="59"/>
      <c r="C4" s="59"/>
      <c r="D4" s="59"/>
      <c r="E4" s="59"/>
      <c r="F4" s="59"/>
      <c r="G4" s="59"/>
      <c r="H4" s="60">
        <f>SUM(H6:H10)</f>
        <v>45429280</v>
      </c>
    </row>
    <row r="5" spans="1:8" s="63" customFormat="1" ht="12.75">
      <c r="A5" s="61" t="s">
        <v>55</v>
      </c>
      <c r="B5" s="61"/>
      <c r="C5" s="61"/>
      <c r="D5" s="61"/>
      <c r="E5" s="61"/>
      <c r="F5" s="61"/>
      <c r="G5" s="61"/>
      <c r="H5" s="62">
        <v>11337405</v>
      </c>
    </row>
    <row r="6" spans="1:8" ht="12.75">
      <c r="A6" s="64" t="s">
        <v>56</v>
      </c>
      <c r="B6" s="64"/>
      <c r="C6" s="64"/>
      <c r="D6" s="64"/>
      <c r="E6" s="64"/>
      <c r="F6" s="65">
        <v>5829</v>
      </c>
      <c r="G6" s="65">
        <v>1430</v>
      </c>
      <c r="H6" s="65">
        <v>8335470</v>
      </c>
    </row>
    <row r="7" spans="1:8" ht="12.75">
      <c r="A7" s="64" t="s">
        <v>57</v>
      </c>
      <c r="B7" s="64"/>
      <c r="C7" s="64"/>
      <c r="D7" s="64"/>
      <c r="E7" s="64"/>
      <c r="F7" s="65">
        <v>5829</v>
      </c>
      <c r="G7" s="64">
        <v>515</v>
      </c>
      <c r="H7" s="65">
        <v>3001935</v>
      </c>
    </row>
    <row r="8" spans="1:8" ht="12.75">
      <c r="A8" s="64" t="s">
        <v>58</v>
      </c>
      <c r="B8" s="64"/>
      <c r="C8" s="64"/>
      <c r="D8" s="64"/>
      <c r="E8" s="64"/>
      <c r="F8" s="64">
        <v>113</v>
      </c>
      <c r="G8" s="65">
        <v>3800</v>
      </c>
      <c r="H8" s="65">
        <v>429400</v>
      </c>
    </row>
    <row r="9" spans="1:8" ht="12.75">
      <c r="A9" s="64" t="s">
        <v>59</v>
      </c>
      <c r="B9" s="64"/>
      <c r="C9" s="64"/>
      <c r="D9" s="64"/>
      <c r="E9" s="64"/>
      <c r="F9" s="65">
        <v>5829</v>
      </c>
      <c r="G9" s="65">
        <v>4640</v>
      </c>
      <c r="H9" s="65">
        <v>27046560</v>
      </c>
    </row>
    <row r="10" spans="1:8" ht="12.75">
      <c r="A10" s="64" t="s">
        <v>60</v>
      </c>
      <c r="B10" s="64"/>
      <c r="C10" s="64"/>
      <c r="D10" s="64"/>
      <c r="E10" s="64"/>
      <c r="F10" s="65">
        <v>5829</v>
      </c>
      <c r="G10" s="65">
        <v>1135</v>
      </c>
      <c r="H10" s="65">
        <v>6615915</v>
      </c>
    </row>
    <row r="11" spans="1:8" s="67" customFormat="1" ht="12.75">
      <c r="A11" s="301" t="s">
        <v>61</v>
      </c>
      <c r="B11" s="301"/>
      <c r="C11" s="301"/>
      <c r="D11" s="301"/>
      <c r="E11" s="301"/>
      <c r="F11" s="301"/>
      <c r="G11" s="301"/>
      <c r="H11" s="66">
        <v>72984909</v>
      </c>
    </row>
    <row r="12" spans="1:8" ht="12.75">
      <c r="A12" s="302" t="s">
        <v>62</v>
      </c>
      <c r="B12" s="302"/>
      <c r="C12" s="302"/>
      <c r="D12" s="302"/>
      <c r="E12" s="302"/>
      <c r="F12" s="302"/>
      <c r="G12" s="302"/>
      <c r="H12" s="60">
        <f>SUM(H13+H16+H30+H37+H40+H44+H48)</f>
        <v>159003000</v>
      </c>
    </row>
    <row r="13" spans="1:8" ht="12.75">
      <c r="A13" s="301" t="s">
        <v>63</v>
      </c>
      <c r="B13" s="301"/>
      <c r="C13" s="301"/>
      <c r="D13" s="301"/>
      <c r="E13" s="301"/>
      <c r="F13" s="301"/>
      <c r="G13" s="301"/>
      <c r="H13" s="66">
        <f>SUM(H14:H15)</f>
        <v>49045000</v>
      </c>
    </row>
    <row r="14" spans="1:8" ht="12.75">
      <c r="A14" s="64" t="s">
        <v>64</v>
      </c>
      <c r="B14" s="64"/>
      <c r="C14" s="64"/>
      <c r="D14" s="64"/>
      <c r="E14" s="64"/>
      <c r="F14" s="64">
        <v>19.4</v>
      </c>
      <c r="G14" s="65">
        <v>2550000</v>
      </c>
      <c r="H14" s="65">
        <v>32980000</v>
      </c>
    </row>
    <row r="15" spans="1:8" ht="12.75">
      <c r="A15" s="64" t="s">
        <v>65</v>
      </c>
      <c r="B15" s="64"/>
      <c r="C15" s="64"/>
      <c r="D15" s="64"/>
      <c r="E15" s="64"/>
      <c r="F15" s="64">
        <v>18.9</v>
      </c>
      <c r="G15" s="65">
        <v>2550000</v>
      </c>
      <c r="H15" s="65">
        <v>16065000</v>
      </c>
    </row>
    <row r="16" spans="1:8" ht="12.75">
      <c r="A16" s="301" t="s">
        <v>66</v>
      </c>
      <c r="B16" s="301"/>
      <c r="C16" s="301"/>
      <c r="D16" s="301"/>
      <c r="E16" s="301"/>
      <c r="F16" s="301"/>
      <c r="G16" s="301"/>
      <c r="H16" s="66">
        <f>SUM(H17+H24)</f>
        <v>80240000</v>
      </c>
    </row>
    <row r="17" spans="1:8" s="67" customFormat="1" ht="12.75">
      <c r="A17" s="301" t="s">
        <v>67</v>
      </c>
      <c r="B17" s="301"/>
      <c r="C17" s="301"/>
      <c r="D17" s="301"/>
      <c r="E17" s="301"/>
      <c r="F17" s="301"/>
      <c r="G17" s="301"/>
      <c r="H17" s="66">
        <f>SUM(H18:H23)</f>
        <v>54910000</v>
      </c>
    </row>
    <row r="18" spans="1:8" ht="12.75">
      <c r="A18" s="64" t="s">
        <v>68</v>
      </c>
      <c r="B18" s="64"/>
      <c r="C18" s="64"/>
      <c r="D18" s="64"/>
      <c r="E18" s="64"/>
      <c r="F18" s="64">
        <v>3.1</v>
      </c>
      <c r="G18" s="65">
        <v>2550000</v>
      </c>
      <c r="H18" s="65">
        <v>5270000</v>
      </c>
    </row>
    <row r="19" spans="1:8" ht="12.75">
      <c r="A19" s="64" t="s">
        <v>69</v>
      </c>
      <c r="B19" s="64"/>
      <c r="C19" s="64"/>
      <c r="D19" s="64"/>
      <c r="E19" s="64"/>
      <c r="F19" s="64">
        <v>7.2</v>
      </c>
      <c r="G19" s="65">
        <v>2550000</v>
      </c>
      <c r="H19" s="65">
        <v>12240000</v>
      </c>
    </row>
    <row r="20" spans="1:8" ht="12.75">
      <c r="A20" s="64" t="s">
        <v>70</v>
      </c>
      <c r="B20" s="64"/>
      <c r="C20" s="64"/>
      <c r="D20" s="64"/>
      <c r="E20" s="64"/>
      <c r="F20" s="64">
        <v>4.9</v>
      </c>
      <c r="G20" s="65">
        <v>2550000</v>
      </c>
      <c r="H20" s="65">
        <v>8330000</v>
      </c>
    </row>
    <row r="21" spans="1:8" ht="12.75">
      <c r="A21" s="64" t="s">
        <v>71</v>
      </c>
      <c r="B21" s="64"/>
      <c r="C21" s="64"/>
      <c r="D21" s="64"/>
      <c r="E21" s="64"/>
      <c r="F21" s="64">
        <v>3.1</v>
      </c>
      <c r="G21" s="65">
        <v>2550000</v>
      </c>
      <c r="H21" s="65">
        <v>5270000</v>
      </c>
    </row>
    <row r="22" spans="1:8" ht="12.75">
      <c r="A22" s="64" t="s">
        <v>72</v>
      </c>
      <c r="B22" s="64"/>
      <c r="C22" s="64"/>
      <c r="D22" s="64"/>
      <c r="E22" s="64"/>
      <c r="F22" s="64">
        <v>3.5</v>
      </c>
      <c r="G22" s="65">
        <v>2550000</v>
      </c>
      <c r="H22" s="65">
        <v>5950000</v>
      </c>
    </row>
    <row r="23" spans="1:8" ht="12.75">
      <c r="A23" s="64" t="s">
        <v>73</v>
      </c>
      <c r="B23" s="64"/>
      <c r="C23" s="64"/>
      <c r="D23" s="64"/>
      <c r="E23" s="64"/>
      <c r="F23" s="64">
        <v>10.5</v>
      </c>
      <c r="G23" s="65">
        <v>2550000</v>
      </c>
      <c r="H23" s="65">
        <v>17850000</v>
      </c>
    </row>
    <row r="24" spans="1:8" ht="12.75">
      <c r="A24" s="301" t="s">
        <v>74</v>
      </c>
      <c r="B24" s="301"/>
      <c r="C24" s="301"/>
      <c r="D24" s="301"/>
      <c r="E24" s="301"/>
      <c r="F24" s="301"/>
      <c r="G24" s="301"/>
      <c r="H24" s="66">
        <f>SUM(H25:H29)</f>
        <v>25330000</v>
      </c>
    </row>
    <row r="25" spans="1:8" ht="12.75">
      <c r="A25" s="303" t="s">
        <v>75</v>
      </c>
      <c r="B25" s="303"/>
      <c r="C25" s="64"/>
      <c r="D25" s="64"/>
      <c r="E25" s="64"/>
      <c r="F25" s="64">
        <v>6.1</v>
      </c>
      <c r="G25" s="65">
        <v>2550000</v>
      </c>
      <c r="H25" s="65">
        <v>5185000</v>
      </c>
    </row>
    <row r="26" spans="1:8" ht="12.75">
      <c r="A26" s="303" t="s">
        <v>76</v>
      </c>
      <c r="B26" s="303"/>
      <c r="C26" s="64"/>
      <c r="D26" s="64"/>
      <c r="E26" s="64"/>
      <c r="F26" s="64">
        <v>3.7</v>
      </c>
      <c r="G26" s="65">
        <v>2550000</v>
      </c>
      <c r="H26" s="65">
        <v>3145000</v>
      </c>
    </row>
    <row r="27" spans="1:8" ht="12.75">
      <c r="A27" s="303" t="s">
        <v>77</v>
      </c>
      <c r="B27" s="303"/>
      <c r="C27" s="64"/>
      <c r="D27" s="64"/>
      <c r="E27" s="64"/>
      <c r="F27" s="64">
        <v>4.1</v>
      </c>
      <c r="G27" s="65">
        <v>2550000</v>
      </c>
      <c r="H27" s="65">
        <v>3485000</v>
      </c>
    </row>
    <row r="28" spans="1:8" ht="12.75">
      <c r="A28" s="303" t="s">
        <v>78</v>
      </c>
      <c r="B28" s="303"/>
      <c r="C28" s="64"/>
      <c r="D28" s="64"/>
      <c r="E28" s="64"/>
      <c r="F28" s="64">
        <v>6.6</v>
      </c>
      <c r="G28" s="65">
        <v>2550000</v>
      </c>
      <c r="H28" s="65">
        <v>5610000</v>
      </c>
    </row>
    <row r="29" spans="1:8" ht="12.75">
      <c r="A29" s="64" t="s">
        <v>79</v>
      </c>
      <c r="B29" s="64"/>
      <c r="C29" s="64"/>
      <c r="D29" s="64"/>
      <c r="E29" s="64"/>
      <c r="F29" s="64">
        <v>9.3</v>
      </c>
      <c r="G29" s="65">
        <v>2550000</v>
      </c>
      <c r="H29" s="65">
        <v>7905000</v>
      </c>
    </row>
    <row r="30" spans="1:8" ht="12.75">
      <c r="A30" s="301" t="s">
        <v>80</v>
      </c>
      <c r="B30" s="301"/>
      <c r="C30" s="301"/>
      <c r="D30" s="301"/>
      <c r="E30" s="301"/>
      <c r="F30" s="301"/>
      <c r="G30" s="301"/>
      <c r="H30" s="66">
        <f>SUM(H31+H34)</f>
        <v>4658000</v>
      </c>
    </row>
    <row r="31" spans="1:8" ht="12.75">
      <c r="A31" s="301" t="s">
        <v>81</v>
      </c>
      <c r="B31" s="301"/>
      <c r="C31" s="301"/>
      <c r="D31" s="301"/>
      <c r="E31" s="301"/>
      <c r="F31" s="301"/>
      <c r="G31" s="301"/>
      <c r="H31" s="66">
        <f>SUM(H32:H33)</f>
        <v>3128000</v>
      </c>
    </row>
    <row r="32" spans="1:8" ht="12.75">
      <c r="A32" s="64" t="s">
        <v>82</v>
      </c>
      <c r="B32" s="64"/>
      <c r="C32" s="64"/>
      <c r="D32" s="64"/>
      <c r="E32" s="64"/>
      <c r="F32" s="64">
        <v>50</v>
      </c>
      <c r="G32" s="65">
        <v>23000</v>
      </c>
      <c r="H32" s="65">
        <v>766667</v>
      </c>
    </row>
    <row r="33" spans="1:8" ht="12.75">
      <c r="A33" s="64" t="s">
        <v>83</v>
      </c>
      <c r="B33" s="64"/>
      <c r="C33" s="64"/>
      <c r="D33" s="64"/>
      <c r="E33" s="64"/>
      <c r="F33" s="64">
        <v>110</v>
      </c>
      <c r="G33" s="65">
        <v>32200</v>
      </c>
      <c r="H33" s="65">
        <v>2361333</v>
      </c>
    </row>
    <row r="34" spans="1:8" ht="12.75">
      <c r="A34" s="301" t="s">
        <v>84</v>
      </c>
      <c r="B34" s="301"/>
      <c r="C34" s="301"/>
      <c r="D34" s="301"/>
      <c r="E34" s="301"/>
      <c r="F34" s="301"/>
      <c r="G34" s="301"/>
      <c r="H34" s="66">
        <f>SUM(H35:H36)</f>
        <v>1530000</v>
      </c>
    </row>
    <row r="35" spans="1:8" ht="12.75">
      <c r="A35" s="64" t="s">
        <v>85</v>
      </c>
      <c r="B35" s="64"/>
      <c r="C35" s="64"/>
      <c r="D35" s="64"/>
      <c r="E35" s="64"/>
      <c r="F35" s="64">
        <v>0.4</v>
      </c>
      <c r="G35" s="65">
        <v>2550000</v>
      </c>
      <c r="H35" s="65">
        <v>340000</v>
      </c>
    </row>
    <row r="36" spans="1:8" ht="12.75">
      <c r="A36" s="64" t="s">
        <v>86</v>
      </c>
      <c r="B36" s="64"/>
      <c r="C36" s="64"/>
      <c r="D36" s="64"/>
      <c r="E36" s="64"/>
      <c r="F36" s="64">
        <v>1.4</v>
      </c>
      <c r="G36" s="65">
        <v>2550000</v>
      </c>
      <c r="H36" s="65">
        <f>F36*G36/12*4</f>
        <v>1190000</v>
      </c>
    </row>
    <row r="37" spans="1:8" s="67" customFormat="1" ht="12.75">
      <c r="A37" s="301" t="s">
        <v>87</v>
      </c>
      <c r="B37" s="301"/>
      <c r="C37" s="301"/>
      <c r="D37" s="301"/>
      <c r="E37" s="301"/>
      <c r="F37" s="301"/>
      <c r="G37" s="301"/>
      <c r="H37" s="66">
        <f>SUM(H38:H39)</f>
        <v>3072000</v>
      </c>
    </row>
    <row r="38" spans="1:8" ht="12.75">
      <c r="A38" s="64" t="s">
        <v>88</v>
      </c>
      <c r="B38" s="64"/>
      <c r="C38" s="64"/>
      <c r="D38" s="64"/>
      <c r="E38" s="64"/>
      <c r="F38" s="64">
        <v>17</v>
      </c>
      <c r="G38" s="65">
        <v>192000</v>
      </c>
      <c r="H38" s="65">
        <v>2176000</v>
      </c>
    </row>
    <row r="39" spans="1:8" ht="12.75">
      <c r="A39" s="64" t="s">
        <v>89</v>
      </c>
      <c r="B39" s="64"/>
      <c r="C39" s="64"/>
      <c r="D39" s="64"/>
      <c r="E39" s="64"/>
      <c r="F39" s="64">
        <v>14</v>
      </c>
      <c r="G39" s="65">
        <v>192000</v>
      </c>
      <c r="H39" s="65">
        <v>896000</v>
      </c>
    </row>
    <row r="40" spans="1:8" ht="12.75">
      <c r="A40" s="301" t="s">
        <v>90</v>
      </c>
      <c r="B40" s="301"/>
      <c r="C40" s="301"/>
      <c r="D40" s="301"/>
      <c r="E40" s="301"/>
      <c r="F40" s="301"/>
      <c r="G40" s="301"/>
      <c r="H40" s="66">
        <f>SUM(H41:H42)</f>
        <v>1830000</v>
      </c>
    </row>
    <row r="41" spans="1:8" ht="12.75">
      <c r="A41" s="64" t="s">
        <v>91</v>
      </c>
      <c r="B41" s="64"/>
      <c r="C41" s="64"/>
      <c r="D41" s="64"/>
      <c r="E41" s="64"/>
      <c r="F41" s="64">
        <v>41</v>
      </c>
      <c r="G41" s="65">
        <v>45000</v>
      </c>
      <c r="H41" s="65">
        <v>1230000</v>
      </c>
    </row>
    <row r="42" spans="1:8" ht="12.75">
      <c r="A42" s="64" t="s">
        <v>92</v>
      </c>
      <c r="B42" s="64"/>
      <c r="C42" s="64"/>
      <c r="D42" s="64"/>
      <c r="E42" s="64"/>
      <c r="F42" s="64">
        <v>40</v>
      </c>
      <c r="G42" s="65">
        <v>45000</v>
      </c>
      <c r="H42" s="65">
        <v>600000</v>
      </c>
    </row>
    <row r="43" spans="1:8" ht="12.75">
      <c r="A43" s="301" t="s">
        <v>93</v>
      </c>
      <c r="B43" s="301"/>
      <c r="C43" s="301"/>
      <c r="D43" s="301"/>
      <c r="E43" s="301"/>
      <c r="F43" s="301"/>
      <c r="G43" s="301"/>
      <c r="H43" s="66">
        <v>20465000</v>
      </c>
    </row>
    <row r="44" spans="1:8" s="67" customFormat="1" ht="12.75">
      <c r="A44" s="301" t="s">
        <v>94</v>
      </c>
      <c r="B44" s="301"/>
      <c r="C44" s="301"/>
      <c r="D44" s="301"/>
      <c r="E44" s="301"/>
      <c r="F44" s="301"/>
      <c r="G44" s="301"/>
      <c r="H44" s="66">
        <f>SUM(H45:H47)</f>
        <v>16712000</v>
      </c>
    </row>
    <row r="45" spans="1:8" ht="12.75">
      <c r="A45" s="64" t="s">
        <v>95</v>
      </c>
      <c r="B45" s="64"/>
      <c r="C45" s="64"/>
      <c r="D45" s="64"/>
      <c r="E45" s="64"/>
      <c r="F45" s="64">
        <v>296</v>
      </c>
      <c r="G45" s="65">
        <v>55000</v>
      </c>
      <c r="H45" s="65">
        <v>10853333</v>
      </c>
    </row>
    <row r="46" spans="1:8" ht="12.75">
      <c r="A46" s="64" t="s">
        <v>96</v>
      </c>
      <c r="B46" s="64"/>
      <c r="C46" s="64"/>
      <c r="D46" s="64"/>
      <c r="E46" s="64"/>
      <c r="F46" s="64">
        <v>296</v>
      </c>
      <c r="G46" s="65">
        <v>55000</v>
      </c>
      <c r="H46" s="65">
        <v>5426667</v>
      </c>
    </row>
    <row r="47" spans="1:8" ht="12.75">
      <c r="A47" s="64" t="s">
        <v>97</v>
      </c>
      <c r="B47" s="64"/>
      <c r="C47" s="64"/>
      <c r="D47" s="64"/>
      <c r="E47" s="64"/>
      <c r="F47" s="64">
        <v>27</v>
      </c>
      <c r="G47" s="65">
        <v>16000</v>
      </c>
      <c r="H47" s="65">
        <v>432000</v>
      </c>
    </row>
    <row r="48" spans="1:8" s="67" customFormat="1" ht="12.75">
      <c r="A48" s="301" t="s">
        <v>98</v>
      </c>
      <c r="B48" s="301"/>
      <c r="C48" s="301"/>
      <c r="D48" s="301"/>
      <c r="E48" s="301"/>
      <c r="F48" s="301"/>
      <c r="G48" s="301"/>
      <c r="H48" s="66">
        <f>SUM(H49:H50)</f>
        <v>3446000</v>
      </c>
    </row>
    <row r="49" spans="1:8" ht="12.75">
      <c r="A49" s="64" t="s">
        <v>99</v>
      </c>
      <c r="B49" s="64"/>
      <c r="C49" s="64"/>
      <c r="D49" s="64"/>
      <c r="E49" s="64"/>
      <c r="F49" s="64">
        <v>304</v>
      </c>
      <c r="G49" s="65">
        <v>10000</v>
      </c>
      <c r="H49" s="65">
        <v>3040000</v>
      </c>
    </row>
    <row r="50" spans="1:8" ht="12.75">
      <c r="A50" s="64" t="s">
        <v>100</v>
      </c>
      <c r="B50" s="64"/>
      <c r="C50" s="64"/>
      <c r="D50" s="64"/>
      <c r="E50" s="64"/>
      <c r="F50" s="64">
        <v>410</v>
      </c>
      <c r="G50" s="65">
        <v>1000</v>
      </c>
      <c r="H50" s="65">
        <v>406000</v>
      </c>
    </row>
    <row r="51" spans="1:8" ht="12.75">
      <c r="A51" s="301" t="s">
        <v>101</v>
      </c>
      <c r="B51" s="301"/>
      <c r="C51" s="301"/>
      <c r="D51" s="301"/>
      <c r="E51" s="301"/>
      <c r="F51" s="301"/>
      <c r="G51" s="301"/>
      <c r="H51" s="304">
        <f>SUM(H4+H11+H12)</f>
        <v>277417189</v>
      </c>
    </row>
    <row r="52" spans="1:8" ht="12.75">
      <c r="A52" s="301"/>
      <c r="B52" s="301"/>
      <c r="C52" s="301"/>
      <c r="D52" s="301"/>
      <c r="E52" s="301"/>
      <c r="F52" s="301"/>
      <c r="G52" s="301"/>
      <c r="H52" s="304"/>
    </row>
    <row r="53" spans="1:8" s="67" customFormat="1" ht="12.75">
      <c r="A53" s="301" t="s">
        <v>102</v>
      </c>
      <c r="B53" s="301"/>
      <c r="C53" s="301"/>
      <c r="D53" s="301"/>
      <c r="E53" s="301"/>
      <c r="F53" s="301"/>
      <c r="G53" s="301"/>
      <c r="H53" s="301"/>
    </row>
    <row r="54" spans="1:8" ht="12.75">
      <c r="A54" s="64" t="s">
        <v>103</v>
      </c>
      <c r="B54" s="64"/>
      <c r="C54" s="64"/>
      <c r="D54" s="64"/>
      <c r="E54" s="64"/>
      <c r="F54" s="64">
        <v>51</v>
      </c>
      <c r="G54" s="65">
        <v>11700</v>
      </c>
      <c r="H54" s="65">
        <v>397800</v>
      </c>
    </row>
    <row r="55" spans="1:8" ht="12.75">
      <c r="A55" s="64" t="s">
        <v>104</v>
      </c>
      <c r="B55" s="64"/>
      <c r="C55" s="64"/>
      <c r="D55" s="64"/>
      <c r="E55" s="64"/>
      <c r="F55" s="64">
        <v>46</v>
      </c>
      <c r="G55" s="65">
        <v>11700</v>
      </c>
      <c r="H55" s="65">
        <v>179400</v>
      </c>
    </row>
    <row r="56" spans="1:8" ht="12.75">
      <c r="A56" s="64" t="s">
        <v>105</v>
      </c>
      <c r="B56" s="64"/>
      <c r="C56" s="64"/>
      <c r="D56" s="64"/>
      <c r="E56" s="64"/>
      <c r="F56" s="64"/>
      <c r="G56" s="64"/>
      <c r="H56" s="65">
        <v>24256000</v>
      </c>
    </row>
    <row r="57" spans="1:8" s="67" customFormat="1" ht="12.75">
      <c r="A57" s="301" t="s">
        <v>106</v>
      </c>
      <c r="B57" s="301"/>
      <c r="C57" s="301"/>
      <c r="D57" s="301"/>
      <c r="E57" s="301"/>
      <c r="F57" s="301"/>
      <c r="G57" s="301"/>
      <c r="H57" s="66">
        <f>SUM(H54:H56)</f>
        <v>24833200</v>
      </c>
    </row>
    <row r="58" spans="1:8" s="67" customFormat="1" ht="12.75">
      <c r="A58" s="301" t="s">
        <v>107</v>
      </c>
      <c r="B58" s="301"/>
      <c r="C58" s="301"/>
      <c r="D58" s="301"/>
      <c r="E58" s="301"/>
      <c r="F58" s="301"/>
      <c r="G58" s="301"/>
      <c r="H58" s="66">
        <f>SUM(H59:H60)</f>
        <v>183728584</v>
      </c>
    </row>
    <row r="59" spans="1:8" ht="12.75">
      <c r="A59" s="64" t="s">
        <v>108</v>
      </c>
      <c r="B59" s="64"/>
      <c r="C59" s="64"/>
      <c r="D59" s="64"/>
      <c r="E59" s="64"/>
      <c r="F59" s="64"/>
      <c r="G59" s="64"/>
      <c r="H59" s="65">
        <v>21831097</v>
      </c>
    </row>
    <row r="60" spans="1:8" ht="12.75">
      <c r="A60" s="64" t="s">
        <v>109</v>
      </c>
      <c r="B60" s="64"/>
      <c r="C60" s="64"/>
      <c r="D60" s="64"/>
      <c r="E60" s="64"/>
      <c r="F60" s="64"/>
      <c r="G60" s="64"/>
      <c r="H60" s="65">
        <v>161897487</v>
      </c>
    </row>
    <row r="61" spans="1:8" s="68" customFormat="1" ht="12.75">
      <c r="A61" s="302" t="s">
        <v>110</v>
      </c>
      <c r="B61" s="302"/>
      <c r="C61" s="302"/>
      <c r="D61" s="302"/>
      <c r="E61" s="302"/>
      <c r="F61" s="302"/>
      <c r="G61" s="302"/>
      <c r="H61" s="60">
        <f>SUM(H51+H57+H58)</f>
        <v>485978973</v>
      </c>
    </row>
  </sheetData>
  <sheetProtection/>
  <mergeCells count="27">
    <mergeCell ref="A26:B26"/>
    <mergeCell ref="A27:B27"/>
    <mergeCell ref="A1:B3"/>
    <mergeCell ref="F1:H1"/>
    <mergeCell ref="G2:H2"/>
    <mergeCell ref="A11:G11"/>
    <mergeCell ref="A12:G12"/>
    <mergeCell ref="A13:G13"/>
    <mergeCell ref="A16:G16"/>
    <mergeCell ref="A17:G17"/>
    <mergeCell ref="A24:G24"/>
    <mergeCell ref="A25:B25"/>
    <mergeCell ref="H51:H52"/>
    <mergeCell ref="A53:H53"/>
    <mergeCell ref="A37:G37"/>
    <mergeCell ref="A40:G40"/>
    <mergeCell ref="A43:G43"/>
    <mergeCell ref="A44:G44"/>
    <mergeCell ref="A28:B28"/>
    <mergeCell ref="A30:G30"/>
    <mergeCell ref="A31:G31"/>
    <mergeCell ref="A34:G34"/>
    <mergeCell ref="A57:G57"/>
    <mergeCell ref="A58:G58"/>
    <mergeCell ref="A61:G61"/>
    <mergeCell ref="A48:G48"/>
    <mergeCell ref="A51:G52"/>
  </mergeCells>
  <printOptions/>
  <pageMargins left="0.75" right="0.75" top="0.51" bottom="1" header="0.5118055555555556" footer="0.5118055555555556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4"/>
  <sheetViews>
    <sheetView zoomScale="90" zoomScaleNormal="90" zoomScalePageLayoutView="0" workbookViewId="0" topLeftCell="A12">
      <selection activeCell="B38" sqref="B38"/>
    </sheetView>
  </sheetViews>
  <sheetFormatPr defaultColWidth="9.00390625" defaultRowHeight="12.75"/>
  <cols>
    <col min="1" max="1" width="29.125" style="0" customWidth="1"/>
    <col min="2" max="6" width="17.75390625" style="0" customWidth="1"/>
  </cols>
  <sheetData>
    <row r="2" spans="1:14" ht="26.25" customHeight="1">
      <c r="A2" s="296" t="s">
        <v>111</v>
      </c>
      <c r="B2" s="296"/>
      <c r="C2" s="296"/>
      <c r="D2" s="296"/>
      <c r="E2" s="296"/>
      <c r="F2" s="296"/>
      <c r="G2" s="69"/>
      <c r="H2" s="69"/>
      <c r="I2" s="69"/>
      <c r="J2" s="69"/>
      <c r="K2" s="69"/>
      <c r="L2" s="69"/>
      <c r="M2" s="69"/>
      <c r="N2" s="69"/>
    </row>
    <row r="3" spans="1:14" ht="15.75">
      <c r="A3" s="296"/>
      <c r="B3" s="296"/>
      <c r="C3" s="296"/>
      <c r="D3" s="296"/>
      <c r="E3" s="296"/>
      <c r="F3" s="296"/>
      <c r="G3" s="69"/>
      <c r="H3" s="69"/>
      <c r="I3" s="69"/>
      <c r="J3" s="69"/>
      <c r="K3" s="69"/>
      <c r="L3" s="69"/>
      <c r="M3" s="69"/>
      <c r="N3" s="69"/>
    </row>
    <row r="4" spans="1:14" ht="15.75">
      <c r="A4" s="70"/>
      <c r="B4" s="70"/>
      <c r="C4" s="70"/>
      <c r="D4" s="70"/>
      <c r="E4" s="70"/>
      <c r="F4" s="70"/>
      <c r="G4" s="69"/>
      <c r="H4" s="69"/>
      <c r="I4" s="69"/>
      <c r="J4" s="69"/>
      <c r="K4" s="69"/>
      <c r="L4" s="69"/>
      <c r="M4" s="69"/>
      <c r="N4" s="69"/>
    </row>
    <row r="5" spans="1:14" ht="15.75">
      <c r="A5" s="69"/>
      <c r="B5" s="69"/>
      <c r="C5" s="69"/>
      <c r="D5" s="69"/>
      <c r="F5" s="71" t="s">
        <v>1</v>
      </c>
      <c r="G5" s="69"/>
      <c r="H5" s="69"/>
      <c r="I5" s="69"/>
      <c r="J5" s="69"/>
      <c r="K5" s="69"/>
      <c r="L5" s="69"/>
      <c r="M5" s="69"/>
      <c r="N5" s="69"/>
    </row>
    <row r="6" spans="1:14" ht="15.75">
      <c r="A6" s="72"/>
      <c r="B6" s="306" t="s">
        <v>112</v>
      </c>
      <c r="C6" s="306"/>
      <c r="D6" s="306"/>
      <c r="E6" s="306"/>
      <c r="F6" s="306"/>
      <c r="G6" s="69"/>
      <c r="H6" s="69"/>
      <c r="I6" s="69"/>
      <c r="J6" s="69"/>
      <c r="K6" s="69"/>
      <c r="L6" s="69"/>
      <c r="M6" s="69"/>
      <c r="N6" s="69"/>
    </row>
    <row r="7" spans="1:7" ht="12.75">
      <c r="A7" s="307" t="s">
        <v>113</v>
      </c>
      <c r="B7" s="308" t="s">
        <v>114</v>
      </c>
      <c r="C7" s="308" t="s">
        <v>115</v>
      </c>
      <c r="D7" s="308" t="s">
        <v>116</v>
      </c>
      <c r="E7" s="308" t="s">
        <v>117</v>
      </c>
      <c r="F7" s="309" t="s">
        <v>118</v>
      </c>
      <c r="G7" s="74"/>
    </row>
    <row r="8" spans="1:7" ht="30" customHeight="1">
      <c r="A8" s="307"/>
      <c r="B8" s="308"/>
      <c r="C8" s="308"/>
      <c r="D8" s="308"/>
      <c r="E8" s="308"/>
      <c r="F8" s="309"/>
      <c r="G8" s="74"/>
    </row>
    <row r="9" spans="1:7" ht="21" customHeight="1">
      <c r="A9" s="75" t="s">
        <v>119</v>
      </c>
      <c r="B9" s="76">
        <v>132812</v>
      </c>
      <c r="C9" s="76">
        <v>67225</v>
      </c>
      <c r="D9" s="76">
        <v>103018</v>
      </c>
      <c r="E9" s="76">
        <v>8404</v>
      </c>
      <c r="F9" s="77">
        <f>SUM(B9:E9)</f>
        <v>311459</v>
      </c>
      <c r="G9" s="74"/>
    </row>
    <row r="10" spans="1:7" ht="21" customHeight="1">
      <c r="A10" s="75" t="s">
        <v>120</v>
      </c>
      <c r="B10" s="76">
        <v>47799</v>
      </c>
      <c r="C10" s="76">
        <v>20838</v>
      </c>
      <c r="D10" s="78">
        <v>30317</v>
      </c>
      <c r="E10" s="76">
        <v>2758</v>
      </c>
      <c r="F10" s="77">
        <f>SUM(B10:E10)</f>
        <v>101712</v>
      </c>
      <c r="G10" s="74"/>
    </row>
    <row r="11" spans="1:7" ht="21" customHeight="1">
      <c r="A11" s="75" t="s">
        <v>121</v>
      </c>
      <c r="B11" s="76">
        <v>82831</v>
      </c>
      <c r="C11" s="76">
        <v>16879</v>
      </c>
      <c r="D11" s="76">
        <v>40302</v>
      </c>
      <c r="E11" s="76">
        <v>7026</v>
      </c>
      <c r="F11" s="77">
        <f>SUM(B11:E11)</f>
        <v>147038</v>
      </c>
      <c r="G11" s="74"/>
    </row>
    <row r="12" spans="1:7" ht="21" customHeight="1">
      <c r="A12" s="79" t="s">
        <v>122</v>
      </c>
      <c r="B12" s="80">
        <v>250</v>
      </c>
      <c r="C12" s="80">
        <v>7260</v>
      </c>
      <c r="D12" s="80">
        <v>13585</v>
      </c>
      <c r="E12" s="80"/>
      <c r="F12" s="81">
        <f>SUM(B12:E12)</f>
        <v>21095</v>
      </c>
      <c r="G12" s="74"/>
    </row>
    <row r="13" spans="1:7" ht="21" customHeight="1">
      <c r="A13" s="79" t="s">
        <v>123</v>
      </c>
      <c r="B13" s="80">
        <v>4321</v>
      </c>
      <c r="C13" s="80"/>
      <c r="D13" s="80"/>
      <c r="E13" s="80"/>
      <c r="F13" s="81">
        <f>B13</f>
        <v>4321</v>
      </c>
      <c r="G13" s="74"/>
    </row>
    <row r="14" spans="1:7" ht="21" customHeight="1">
      <c r="A14" s="82" t="s">
        <v>124</v>
      </c>
      <c r="B14" s="76">
        <v>293921</v>
      </c>
      <c r="C14" s="76"/>
      <c r="D14" s="76"/>
      <c r="E14" s="76"/>
      <c r="F14" s="83">
        <f>SUM(B14:E14)</f>
        <v>293921</v>
      </c>
      <c r="G14" s="74"/>
    </row>
    <row r="15" spans="1:7" ht="21" customHeight="1">
      <c r="A15" s="84" t="s">
        <v>125</v>
      </c>
      <c r="B15" s="85">
        <v>42734</v>
      </c>
      <c r="C15" s="85"/>
      <c r="D15" s="85"/>
      <c r="E15" s="85"/>
      <c r="F15" s="83">
        <f>SUM(B15:E15)</f>
        <v>42734</v>
      </c>
      <c r="G15" s="74"/>
    </row>
    <row r="16" spans="1:7" ht="21" customHeight="1">
      <c r="A16" s="86" t="s">
        <v>126</v>
      </c>
      <c r="B16" s="46">
        <f>B15+B14+B13+B12+B11+B10+B9</f>
        <v>604668</v>
      </c>
      <c r="C16" s="46">
        <f>SUM(C9:C14)</f>
        <v>112202</v>
      </c>
      <c r="D16" s="46">
        <f>SUM(D9:D14)</f>
        <v>187222</v>
      </c>
      <c r="E16" s="46">
        <f>SUM(E9:E14)</f>
        <v>18188</v>
      </c>
      <c r="F16" s="46">
        <f>SUM(F9:F15)</f>
        <v>922280</v>
      </c>
      <c r="G16" s="74"/>
    </row>
    <row r="17" spans="1:7" ht="21" customHeight="1">
      <c r="A17" s="87"/>
      <c r="B17" s="88"/>
      <c r="C17" s="88"/>
      <c r="D17" s="88"/>
      <c r="E17" s="88"/>
      <c r="F17" s="88"/>
      <c r="G17" s="74"/>
    </row>
    <row r="18" spans="1:7" ht="21" customHeight="1">
      <c r="A18" s="89" t="s">
        <v>127</v>
      </c>
      <c r="B18" s="23">
        <v>171052</v>
      </c>
      <c r="C18" s="23">
        <v>36877</v>
      </c>
      <c r="D18" s="23">
        <v>28227</v>
      </c>
      <c r="E18" s="89">
        <v>246</v>
      </c>
      <c r="F18" s="23">
        <f>SUM(B18:E18)</f>
        <v>236402</v>
      </c>
      <c r="G18" s="74"/>
    </row>
    <row r="19" spans="1:7" ht="21" customHeight="1">
      <c r="A19" s="87"/>
      <c r="B19" s="88"/>
      <c r="C19" s="88"/>
      <c r="D19" s="88"/>
      <c r="E19" s="88"/>
      <c r="F19" s="88"/>
      <c r="G19" s="74"/>
    </row>
    <row r="20" spans="1:7" ht="21" customHeight="1">
      <c r="A20" s="89" t="s">
        <v>128</v>
      </c>
      <c r="B20" s="89">
        <v>921</v>
      </c>
      <c r="C20" s="89"/>
      <c r="D20" s="89"/>
      <c r="E20" s="89"/>
      <c r="F20" s="23">
        <f>SUM(B20:E20)</f>
        <v>921</v>
      </c>
      <c r="G20" s="74"/>
    </row>
    <row r="21" spans="1:7" ht="21" customHeight="1">
      <c r="A21" s="87"/>
      <c r="B21" s="88"/>
      <c r="C21" s="88"/>
      <c r="D21" s="88"/>
      <c r="E21" s="88"/>
      <c r="F21" s="88"/>
      <c r="G21" s="74"/>
    </row>
    <row r="22" spans="1:7" ht="21" customHeight="1">
      <c r="A22" s="89" t="s">
        <v>129</v>
      </c>
      <c r="B22" s="23">
        <f>B16+B18+B20</f>
        <v>776641</v>
      </c>
      <c r="C22" s="23">
        <f>C16+C18+C20</f>
        <v>149079</v>
      </c>
      <c r="D22" s="23">
        <f>D16+D18+D20</f>
        <v>215449</v>
      </c>
      <c r="E22" s="23">
        <f>E16+E18+E20</f>
        <v>18434</v>
      </c>
      <c r="F22" s="23">
        <f>F16+F18+F20</f>
        <v>1159603</v>
      </c>
      <c r="G22" s="74"/>
    </row>
    <row r="23" spans="1:7" ht="21" customHeight="1">
      <c r="A23" s="90"/>
      <c r="B23" s="90"/>
      <c r="C23" s="90"/>
      <c r="D23" s="90"/>
      <c r="E23" s="90"/>
      <c r="F23" s="90"/>
      <c r="G23" s="74"/>
    </row>
    <row r="24" spans="1:7" ht="12.75">
      <c r="A24" s="89" t="s">
        <v>130</v>
      </c>
      <c r="B24" s="89">
        <v>22</v>
      </c>
      <c r="C24" s="89">
        <v>27</v>
      </c>
      <c r="D24" s="89">
        <v>30</v>
      </c>
      <c r="E24" s="89">
        <v>3</v>
      </c>
      <c r="F24" s="89">
        <f>SUM(B24:E24)</f>
        <v>82</v>
      </c>
      <c r="G24" s="74"/>
    </row>
    <row r="25" spans="1:7" ht="12.75">
      <c r="A25" s="74"/>
      <c r="B25" s="74"/>
      <c r="C25" s="74"/>
      <c r="D25" s="74"/>
      <c r="E25" s="74"/>
      <c r="F25" s="74"/>
      <c r="G25" s="74"/>
    </row>
    <row r="26" spans="1:7" ht="12.75">
      <c r="A26" s="74"/>
      <c r="B26" s="74"/>
      <c r="C26" s="74"/>
      <c r="D26" s="74"/>
      <c r="E26" s="74"/>
      <c r="F26" s="74"/>
      <c r="G26" s="74"/>
    </row>
    <row r="27" spans="1:7" ht="12.75">
      <c r="A27" s="74"/>
      <c r="B27" s="74"/>
      <c r="C27" s="74"/>
      <c r="D27" s="74"/>
      <c r="E27" s="74"/>
      <c r="F27" s="74"/>
      <c r="G27" s="74"/>
    </row>
    <row r="28" spans="1:7" ht="12.75">
      <c r="A28" s="74"/>
      <c r="B28" s="74"/>
      <c r="C28" s="74"/>
      <c r="D28" s="74"/>
      <c r="E28" s="74"/>
      <c r="F28" s="74"/>
      <c r="G28" s="74"/>
    </row>
    <row r="29" spans="1:7" ht="12.75">
      <c r="A29" s="74"/>
      <c r="B29" s="74"/>
      <c r="C29" s="74"/>
      <c r="D29" s="74"/>
      <c r="E29" s="74"/>
      <c r="F29" s="74"/>
      <c r="G29" s="74"/>
    </row>
    <row r="30" spans="1:7" ht="12.75">
      <c r="A30" s="74"/>
      <c r="B30" s="74"/>
      <c r="C30" s="74"/>
      <c r="D30" s="74"/>
      <c r="E30" s="74"/>
      <c r="F30" s="74"/>
      <c r="G30" s="74"/>
    </row>
    <row r="31" spans="1:7" ht="12.75">
      <c r="A31" s="74"/>
      <c r="B31" s="74"/>
      <c r="C31" s="74"/>
      <c r="D31" s="74"/>
      <c r="E31" s="74"/>
      <c r="F31" s="74"/>
      <c r="G31" s="74"/>
    </row>
    <row r="32" spans="1:7" ht="12.75">
      <c r="A32" s="74"/>
      <c r="B32" s="74"/>
      <c r="C32" s="74"/>
      <c r="D32" s="74"/>
      <c r="E32" s="74"/>
      <c r="F32" s="74"/>
      <c r="G32" s="74"/>
    </row>
    <row r="33" spans="1:7" ht="12.75">
      <c r="A33" s="74"/>
      <c r="B33" s="74"/>
      <c r="C33" s="74"/>
      <c r="D33" s="74"/>
      <c r="E33" s="74"/>
      <c r="F33" s="74"/>
      <c r="G33" s="74"/>
    </row>
    <row r="34" spans="1:6" ht="12.75">
      <c r="A34" s="74"/>
      <c r="B34" s="74"/>
      <c r="C34" s="74"/>
      <c r="D34" s="74"/>
      <c r="E34" s="74"/>
      <c r="F34" s="74"/>
    </row>
  </sheetData>
  <sheetProtection/>
  <mergeCells count="8">
    <mergeCell ref="A2:F3"/>
    <mergeCell ref="B6:F6"/>
    <mergeCell ref="A7:A8"/>
    <mergeCell ref="B7:B8"/>
    <mergeCell ref="C7:C8"/>
    <mergeCell ref="D7:D8"/>
    <mergeCell ref="E7:E8"/>
    <mergeCell ref="F7:F8"/>
  </mergeCells>
  <printOptions/>
  <pageMargins left="0.75" right="0.75" top="1" bottom="0.52" header="0.5" footer="0.5118055555555556"/>
  <pageSetup horizontalDpi="300" verticalDpi="300" orientation="landscape" paperSize="9" r:id="rId1"/>
  <headerFooter alignWithMargins="0">
    <oddHeader>&amp;R3.sz. melléklet
..../2008(....) Egyek ör.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G42"/>
  <sheetViews>
    <sheetView zoomScale="90" zoomScaleNormal="90" zoomScalePageLayoutView="0" workbookViewId="0" topLeftCell="A4">
      <selection activeCell="J24" sqref="J24"/>
    </sheetView>
  </sheetViews>
  <sheetFormatPr defaultColWidth="9.00390625" defaultRowHeight="12.75"/>
  <cols>
    <col min="1" max="1" width="5.25390625" style="0" customWidth="1"/>
    <col min="2" max="2" width="34.375" style="0" customWidth="1"/>
    <col min="3" max="7" width="17.75390625" style="0" customWidth="1"/>
  </cols>
  <sheetData>
    <row r="2" spans="2:7" ht="23.25" customHeight="1">
      <c r="B2" s="296" t="s">
        <v>131</v>
      </c>
      <c r="C2" s="296"/>
      <c r="D2" s="296"/>
      <c r="E2" s="296"/>
      <c r="F2" s="296"/>
      <c r="G2" s="296"/>
    </row>
    <row r="3" spans="2:7" ht="12.75">
      <c r="B3" s="296"/>
      <c r="C3" s="296"/>
      <c r="D3" s="296"/>
      <c r="E3" s="296"/>
      <c r="F3" s="296"/>
      <c r="G3" s="296"/>
    </row>
    <row r="4" spans="2:7" ht="15.75">
      <c r="B4" s="72"/>
      <c r="C4" s="306" t="s">
        <v>132</v>
      </c>
      <c r="D4" s="306"/>
      <c r="E4" s="306"/>
      <c r="F4" s="306"/>
      <c r="G4" s="306"/>
    </row>
    <row r="5" spans="2:7" ht="12.75">
      <c r="B5" s="310" t="s">
        <v>113</v>
      </c>
      <c r="C5" s="298" t="s">
        <v>114</v>
      </c>
      <c r="D5" s="298" t="s">
        <v>115</v>
      </c>
      <c r="E5" s="298" t="s">
        <v>116</v>
      </c>
      <c r="F5" s="298" t="s">
        <v>117</v>
      </c>
      <c r="G5" s="300" t="s">
        <v>118</v>
      </c>
    </row>
    <row r="6" spans="2:7" ht="30.75" customHeight="1">
      <c r="B6" s="310"/>
      <c r="C6" s="298"/>
      <c r="D6" s="298"/>
      <c r="E6" s="298"/>
      <c r="F6" s="298"/>
      <c r="G6" s="300"/>
    </row>
    <row r="7" spans="2:7" ht="15" customHeight="1">
      <c r="B7" s="91" t="s">
        <v>119</v>
      </c>
      <c r="C7" s="23">
        <f>C8+C10+C11</f>
        <v>132812</v>
      </c>
      <c r="D7" s="23">
        <f>D8+D10+D11</f>
        <v>67225</v>
      </c>
      <c r="E7" s="23">
        <f>E8+E10+E11</f>
        <v>103018</v>
      </c>
      <c r="F7" s="23">
        <f>F8+F10+F11</f>
        <v>8404</v>
      </c>
      <c r="G7" s="92">
        <f aca="true" t="shared" si="0" ref="G7:G40">SUM(C7:F7)</f>
        <v>311459</v>
      </c>
    </row>
    <row r="8" spans="2:7" ht="15" customHeight="1">
      <c r="B8" s="93" t="s">
        <v>133</v>
      </c>
      <c r="C8" s="16">
        <v>99946</v>
      </c>
      <c r="D8" s="16">
        <v>51724</v>
      </c>
      <c r="E8" s="16">
        <v>68243</v>
      </c>
      <c r="F8" s="16">
        <v>7386</v>
      </c>
      <c r="G8" s="94">
        <f t="shared" si="0"/>
        <v>227299</v>
      </c>
    </row>
    <row r="9" spans="2:7" ht="15" customHeight="1">
      <c r="B9" s="93" t="s">
        <v>134</v>
      </c>
      <c r="C9" s="16">
        <v>45693</v>
      </c>
      <c r="D9" s="16">
        <v>0</v>
      </c>
      <c r="E9" s="16"/>
      <c r="F9" s="16">
        <v>3000</v>
      </c>
      <c r="G9" s="95">
        <f t="shared" si="0"/>
        <v>48693</v>
      </c>
    </row>
    <row r="10" spans="2:7" ht="15" customHeight="1">
      <c r="B10" s="96" t="s">
        <v>135</v>
      </c>
      <c r="C10" s="17">
        <v>21446</v>
      </c>
      <c r="D10" s="17">
        <v>10840</v>
      </c>
      <c r="E10" s="17">
        <v>21090</v>
      </c>
      <c r="F10" s="17">
        <v>238</v>
      </c>
      <c r="G10" s="95">
        <f t="shared" si="0"/>
        <v>53614</v>
      </c>
    </row>
    <row r="11" spans="2:7" ht="15" customHeight="1">
      <c r="B11" s="96" t="s">
        <v>136</v>
      </c>
      <c r="C11" s="17">
        <v>11420</v>
      </c>
      <c r="D11" s="17">
        <v>4661</v>
      </c>
      <c r="E11" s="17">
        <v>13685</v>
      </c>
      <c r="F11" s="17">
        <v>780</v>
      </c>
      <c r="G11" s="97">
        <f t="shared" si="0"/>
        <v>30546</v>
      </c>
    </row>
    <row r="12" spans="2:7" ht="15" customHeight="1">
      <c r="B12" s="98" t="s">
        <v>137</v>
      </c>
      <c r="C12" s="27">
        <v>7615</v>
      </c>
      <c r="D12" s="27">
        <v>0</v>
      </c>
      <c r="E12" s="27">
        <v>0</v>
      </c>
      <c r="F12" s="27">
        <v>0</v>
      </c>
      <c r="G12" s="99">
        <f t="shared" si="0"/>
        <v>7615</v>
      </c>
    </row>
    <row r="13" spans="2:7" ht="15" customHeight="1">
      <c r="B13" s="91" t="s">
        <v>120</v>
      </c>
      <c r="C13" s="23">
        <f>SUM(C14:C16)</f>
        <v>47799</v>
      </c>
      <c r="D13" s="23">
        <f>SUM(D14:D16)</f>
        <v>20838</v>
      </c>
      <c r="E13" s="23">
        <f>SUM(E14:E16)</f>
        <v>30317</v>
      </c>
      <c r="F13" s="23">
        <f>SUM(F14:F16)</f>
        <v>2758</v>
      </c>
      <c r="G13" s="92">
        <f t="shared" si="0"/>
        <v>101712</v>
      </c>
    </row>
    <row r="14" spans="2:7" ht="15" customHeight="1">
      <c r="B14" s="100" t="s">
        <v>138</v>
      </c>
      <c r="C14" s="9">
        <v>41804</v>
      </c>
      <c r="D14" s="9">
        <v>18184</v>
      </c>
      <c r="E14" s="9">
        <v>26769</v>
      </c>
      <c r="F14" s="9">
        <v>2378</v>
      </c>
      <c r="G14" s="10">
        <f t="shared" si="0"/>
        <v>89135</v>
      </c>
    </row>
    <row r="15" spans="2:7" ht="15" customHeight="1">
      <c r="B15" s="96" t="s">
        <v>139</v>
      </c>
      <c r="C15" s="17">
        <v>3721</v>
      </c>
      <c r="D15" s="17">
        <v>1862</v>
      </c>
      <c r="E15" s="17">
        <v>2658</v>
      </c>
      <c r="F15" s="17">
        <v>245</v>
      </c>
      <c r="G15" s="13">
        <f t="shared" si="0"/>
        <v>8486</v>
      </c>
    </row>
    <row r="16" spans="2:7" ht="15" customHeight="1">
      <c r="B16" s="101" t="s">
        <v>140</v>
      </c>
      <c r="C16" s="20">
        <v>2274</v>
      </c>
      <c r="D16" s="20">
        <v>792</v>
      </c>
      <c r="E16" s="20">
        <v>890</v>
      </c>
      <c r="F16" s="20">
        <v>135</v>
      </c>
      <c r="G16" s="21">
        <f t="shared" si="0"/>
        <v>4091</v>
      </c>
    </row>
    <row r="17" spans="2:7" ht="15" customHeight="1">
      <c r="B17" s="91" t="s">
        <v>121</v>
      </c>
      <c r="C17" s="23">
        <f>C18+C21+C23</f>
        <v>82831</v>
      </c>
      <c r="D17" s="23">
        <f>D18+D21+D23</f>
        <v>16879</v>
      </c>
      <c r="E17" s="23">
        <f>E18+E21+E23</f>
        <v>40302</v>
      </c>
      <c r="F17" s="23">
        <f>F18+F21</f>
        <v>7026</v>
      </c>
      <c r="G17" s="92">
        <f t="shared" si="0"/>
        <v>147038</v>
      </c>
    </row>
    <row r="18" spans="2:7" ht="15" customHeight="1">
      <c r="B18" s="100" t="s">
        <v>141</v>
      </c>
      <c r="C18" s="102">
        <v>72422</v>
      </c>
      <c r="D18" s="9">
        <v>15585</v>
      </c>
      <c r="E18" s="9">
        <v>35974</v>
      </c>
      <c r="F18" s="9">
        <v>6996</v>
      </c>
      <c r="G18" s="103">
        <f t="shared" si="0"/>
        <v>130977</v>
      </c>
    </row>
    <row r="19" spans="2:7" ht="15" customHeight="1">
      <c r="B19" s="96" t="s">
        <v>142</v>
      </c>
      <c r="C19" s="17">
        <v>2060</v>
      </c>
      <c r="D19" s="17">
        <v>0</v>
      </c>
      <c r="E19" s="17">
        <v>0</v>
      </c>
      <c r="F19" s="17">
        <v>0</v>
      </c>
      <c r="G19" s="13">
        <f t="shared" si="0"/>
        <v>2060</v>
      </c>
    </row>
    <row r="20" spans="2:7" ht="15" customHeight="1">
      <c r="B20" s="96" t="s">
        <v>143</v>
      </c>
      <c r="C20" s="17">
        <v>200</v>
      </c>
      <c r="D20" s="17">
        <v>0</v>
      </c>
      <c r="E20" s="17">
        <v>0</v>
      </c>
      <c r="F20" s="17">
        <v>0</v>
      </c>
      <c r="G20" s="13">
        <f t="shared" si="0"/>
        <v>200</v>
      </c>
    </row>
    <row r="21" spans="2:7" ht="15" customHeight="1">
      <c r="B21" s="98" t="s">
        <v>144</v>
      </c>
      <c r="C21" s="17">
        <v>9628</v>
      </c>
      <c r="D21" s="17">
        <v>352</v>
      </c>
      <c r="E21" s="17">
        <v>2034</v>
      </c>
      <c r="F21" s="17">
        <v>30</v>
      </c>
      <c r="G21" s="13">
        <f t="shared" si="0"/>
        <v>12044</v>
      </c>
    </row>
    <row r="22" spans="2:7" ht="15" customHeight="1">
      <c r="B22" s="98" t="s">
        <v>145</v>
      </c>
      <c r="C22" s="104">
        <v>6050</v>
      </c>
      <c r="D22" s="104">
        <v>0</v>
      </c>
      <c r="E22" s="104">
        <v>0</v>
      </c>
      <c r="F22" s="104">
        <v>0</v>
      </c>
      <c r="G22" s="105">
        <f t="shared" si="0"/>
        <v>6050</v>
      </c>
    </row>
    <row r="23" spans="2:7" ht="15" customHeight="1">
      <c r="B23" s="98" t="s">
        <v>146</v>
      </c>
      <c r="C23" s="104">
        <v>781</v>
      </c>
      <c r="D23" s="104">
        <v>942</v>
      </c>
      <c r="E23" s="104">
        <v>2294</v>
      </c>
      <c r="F23" s="104">
        <v>0</v>
      </c>
      <c r="G23" s="105">
        <f t="shared" si="0"/>
        <v>4017</v>
      </c>
    </row>
    <row r="24" spans="2:7" ht="15" customHeight="1" thickBot="1">
      <c r="B24" s="106" t="s">
        <v>125</v>
      </c>
      <c r="C24" s="107">
        <v>42734</v>
      </c>
      <c r="D24" s="108"/>
      <c r="E24" s="108"/>
      <c r="F24" s="108"/>
      <c r="G24" s="109">
        <f t="shared" si="0"/>
        <v>42734</v>
      </c>
    </row>
    <row r="25" spans="2:7" ht="15" customHeight="1" thickBot="1">
      <c r="B25" s="283" t="s">
        <v>122</v>
      </c>
      <c r="C25" s="24">
        <f>SUM(C26:C27)</f>
        <v>219453</v>
      </c>
      <c r="D25" s="46">
        <f>SUM(D27:D27)+D26</f>
        <v>7260</v>
      </c>
      <c r="E25" s="24">
        <f>SUM(E27:E27)+E26</f>
        <v>13585</v>
      </c>
      <c r="F25" s="46">
        <f>SUM(F27:F27)</f>
        <v>0</v>
      </c>
      <c r="G25" s="292">
        <f t="shared" si="0"/>
        <v>240298</v>
      </c>
    </row>
    <row r="26" spans="2:7" ht="15" customHeight="1">
      <c r="B26" s="284" t="s">
        <v>147</v>
      </c>
      <c r="C26" s="287">
        <v>219203</v>
      </c>
      <c r="D26" s="289">
        <v>7260</v>
      </c>
      <c r="E26" s="287">
        <v>13585</v>
      </c>
      <c r="F26" s="291"/>
      <c r="G26" s="294">
        <f t="shared" si="0"/>
        <v>240048</v>
      </c>
    </row>
    <row r="27" spans="2:7" ht="15" customHeight="1" thickBot="1">
      <c r="B27" s="285" t="s">
        <v>148</v>
      </c>
      <c r="C27" s="288">
        <v>250</v>
      </c>
      <c r="D27" s="289"/>
      <c r="E27" s="288"/>
      <c r="F27" s="289"/>
      <c r="G27" s="295">
        <f t="shared" si="0"/>
        <v>250</v>
      </c>
    </row>
    <row r="28" spans="2:7" ht="15" customHeight="1" thickBot="1">
      <c r="B28" s="110" t="s">
        <v>124</v>
      </c>
      <c r="C28" s="286">
        <f>SUM(C29:C39)</f>
        <v>79039</v>
      </c>
      <c r="D28" s="107">
        <f>SUM(D29:D39)</f>
        <v>0</v>
      </c>
      <c r="E28" s="290">
        <f>SUM(E29:E39)</f>
        <v>0</v>
      </c>
      <c r="F28" s="107">
        <f>SUM(F29:F39)</f>
        <v>0</v>
      </c>
      <c r="G28" s="293">
        <f t="shared" si="0"/>
        <v>79039</v>
      </c>
    </row>
    <row r="29" spans="2:7" ht="15" customHeight="1">
      <c r="B29" s="100" t="s">
        <v>149</v>
      </c>
      <c r="C29" s="111">
        <v>1000</v>
      </c>
      <c r="D29" s="112"/>
      <c r="E29" s="112"/>
      <c r="F29" s="112"/>
      <c r="G29" s="95">
        <f t="shared" si="0"/>
        <v>1000</v>
      </c>
    </row>
    <row r="30" spans="2:7" ht="15" customHeight="1">
      <c r="B30" s="93" t="s">
        <v>150</v>
      </c>
      <c r="C30" s="111">
        <v>400</v>
      </c>
      <c r="D30" s="112"/>
      <c r="E30" s="112"/>
      <c r="F30" s="112"/>
      <c r="G30" s="95">
        <f t="shared" si="0"/>
        <v>400</v>
      </c>
    </row>
    <row r="31" spans="2:7" ht="15" customHeight="1">
      <c r="B31" s="96" t="s">
        <v>151</v>
      </c>
      <c r="C31" s="111">
        <v>4300</v>
      </c>
      <c r="D31" s="112"/>
      <c r="E31" s="112"/>
      <c r="F31" s="112"/>
      <c r="G31" s="95">
        <f t="shared" si="0"/>
        <v>4300</v>
      </c>
    </row>
    <row r="32" spans="2:7" ht="15" customHeight="1">
      <c r="B32" s="96" t="s">
        <v>152</v>
      </c>
      <c r="C32" s="111">
        <v>953</v>
      </c>
      <c r="D32" s="112"/>
      <c r="E32" s="112"/>
      <c r="F32" s="112"/>
      <c r="G32" s="95">
        <f t="shared" si="0"/>
        <v>953</v>
      </c>
    </row>
    <row r="33" spans="2:7" ht="15" customHeight="1">
      <c r="B33" s="96" t="s">
        <v>153</v>
      </c>
      <c r="C33" s="111">
        <v>11677</v>
      </c>
      <c r="D33" s="112"/>
      <c r="E33" s="112"/>
      <c r="F33" s="112"/>
      <c r="G33" s="95">
        <f t="shared" si="0"/>
        <v>11677</v>
      </c>
    </row>
    <row r="34" spans="2:7" ht="15" customHeight="1">
      <c r="B34" s="98" t="s">
        <v>154</v>
      </c>
      <c r="C34" s="111">
        <v>47287</v>
      </c>
      <c r="D34" s="112"/>
      <c r="E34" s="112"/>
      <c r="F34" s="112"/>
      <c r="G34" s="95">
        <f t="shared" si="0"/>
        <v>47287</v>
      </c>
    </row>
    <row r="35" spans="2:7" ht="15" customHeight="1">
      <c r="B35" s="96" t="s">
        <v>155</v>
      </c>
      <c r="C35" s="111">
        <v>5200</v>
      </c>
      <c r="D35" s="112"/>
      <c r="E35" s="112"/>
      <c r="F35" s="112"/>
      <c r="G35" s="95">
        <f t="shared" si="0"/>
        <v>5200</v>
      </c>
    </row>
    <row r="36" spans="2:7" ht="15" customHeight="1">
      <c r="B36" s="96" t="s">
        <v>156</v>
      </c>
      <c r="C36" s="111">
        <v>4321</v>
      </c>
      <c r="D36" s="112"/>
      <c r="E36" s="112"/>
      <c r="F36" s="112"/>
      <c r="G36" s="95">
        <f t="shared" si="0"/>
        <v>4321</v>
      </c>
    </row>
    <row r="37" spans="2:7" ht="15" customHeight="1">
      <c r="B37" s="96" t="s">
        <v>157</v>
      </c>
      <c r="C37" s="111">
        <v>2410</v>
      </c>
      <c r="D37" s="112"/>
      <c r="E37" s="112"/>
      <c r="F37" s="112"/>
      <c r="G37" s="95">
        <f t="shared" si="0"/>
        <v>2410</v>
      </c>
    </row>
    <row r="38" spans="2:7" ht="15" customHeight="1">
      <c r="B38" s="96" t="s">
        <v>158</v>
      </c>
      <c r="C38" s="111">
        <v>21</v>
      </c>
      <c r="D38" s="112"/>
      <c r="E38" s="112"/>
      <c r="F38" s="112"/>
      <c r="G38" s="95">
        <f t="shared" si="0"/>
        <v>21</v>
      </c>
    </row>
    <row r="39" spans="2:7" ht="12.75">
      <c r="B39" s="101" t="s">
        <v>159</v>
      </c>
      <c r="C39" s="113">
        <v>1470</v>
      </c>
      <c r="D39" s="114"/>
      <c r="E39" s="114"/>
      <c r="F39" s="114"/>
      <c r="G39" s="115">
        <f t="shared" si="0"/>
        <v>1470</v>
      </c>
    </row>
    <row r="40" spans="2:7" ht="12.75">
      <c r="B40" s="110" t="s">
        <v>126</v>
      </c>
      <c r="C40" s="46">
        <f>C7+C13+C17+C25+C28+C24</f>
        <v>604668</v>
      </c>
      <c r="D40" s="46">
        <f>D7+D13+D17+D25+D28</f>
        <v>112202</v>
      </c>
      <c r="E40" s="46">
        <f>E7+E13+E17+E25+E28</f>
        <v>187222</v>
      </c>
      <c r="F40" s="46">
        <f>F7+F13+F17+F25+F28</f>
        <v>18188</v>
      </c>
      <c r="G40" s="99">
        <f t="shared" si="0"/>
        <v>922280</v>
      </c>
    </row>
    <row r="42" ht="12.75">
      <c r="C42" s="116"/>
    </row>
  </sheetData>
  <sheetProtection/>
  <mergeCells count="8">
    <mergeCell ref="B2:G3"/>
    <mergeCell ref="C4:G4"/>
    <mergeCell ref="B5:B6"/>
    <mergeCell ref="C5:C6"/>
    <mergeCell ref="D5:D6"/>
    <mergeCell ref="E5:E6"/>
    <mergeCell ref="F5:F6"/>
    <mergeCell ref="G5:G6"/>
  </mergeCells>
  <printOptions/>
  <pageMargins left="0.7875" right="0.7875" top="0.5118055555555556" bottom="0.54" header="0.5118055555555556" footer="0.5118055555555556"/>
  <pageSetup horizontalDpi="300" verticalDpi="300" orientation="landscape" paperSize="9" scale="86" r:id="rId1"/>
  <headerFooter alignWithMargins="0">
    <oddHeader>&amp;R4.sz melléklet
..../2008(....) Egyek ör.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D92"/>
  <sheetViews>
    <sheetView zoomScale="90" zoomScaleNormal="90" zoomScalePageLayoutView="0" workbookViewId="0" topLeftCell="A73">
      <selection activeCell="D77" sqref="D77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59.875" style="0" customWidth="1"/>
    <col min="4" max="4" width="20.125" style="0" customWidth="1"/>
  </cols>
  <sheetData>
    <row r="1" spans="2:4" ht="15.75">
      <c r="B1" s="312" t="s">
        <v>170</v>
      </c>
      <c r="C1" s="312"/>
      <c r="D1" s="312"/>
    </row>
    <row r="2" spans="2:4" ht="15.75">
      <c r="B2" s="313" t="s">
        <v>171</v>
      </c>
      <c r="C2" s="313"/>
      <c r="D2" s="313"/>
    </row>
    <row r="3" spans="2:4" ht="15.75">
      <c r="B3" s="120"/>
      <c r="C3" s="120"/>
      <c r="D3" s="121"/>
    </row>
    <row r="4" spans="2:4" ht="24.75" customHeight="1">
      <c r="B4" s="122" t="s">
        <v>172</v>
      </c>
      <c r="C4" s="123" t="s">
        <v>173</v>
      </c>
      <c r="D4" s="124" t="s">
        <v>174</v>
      </c>
    </row>
    <row r="5" spans="2:4" ht="12.75">
      <c r="B5" s="122">
        <v>1</v>
      </c>
      <c r="C5" s="123">
        <v>2</v>
      </c>
      <c r="D5" s="124">
        <v>5</v>
      </c>
    </row>
    <row r="6" spans="2:4" ht="12.75">
      <c r="B6" s="125" t="s">
        <v>160</v>
      </c>
      <c r="C6" s="126" t="s">
        <v>175</v>
      </c>
      <c r="D6" s="127">
        <f>D7+D8</f>
        <v>286718</v>
      </c>
    </row>
    <row r="7" spans="2:4" ht="14.25">
      <c r="B7" s="128" t="s">
        <v>161</v>
      </c>
      <c r="C7" s="129" t="s">
        <v>176</v>
      </c>
      <c r="D7" s="130">
        <v>28252</v>
      </c>
    </row>
    <row r="8" spans="2:4" ht="12.75">
      <c r="B8" s="128" t="s">
        <v>162</v>
      </c>
      <c r="C8" s="129" t="s">
        <v>177</v>
      </c>
      <c r="D8" s="131">
        <f>SUM(D9:D12)</f>
        <v>258466</v>
      </c>
    </row>
    <row r="9" spans="2:4" ht="12.75">
      <c r="B9" s="132" t="s">
        <v>178</v>
      </c>
      <c r="C9" s="133" t="s">
        <v>179</v>
      </c>
      <c r="D9" s="134"/>
    </row>
    <row r="10" spans="2:4" ht="12.75">
      <c r="B10" s="135" t="s">
        <v>180</v>
      </c>
      <c r="C10" s="136" t="s">
        <v>181</v>
      </c>
      <c r="D10" s="137">
        <v>55182</v>
      </c>
    </row>
    <row r="11" spans="2:4" ht="12.75">
      <c r="B11" s="135" t="s">
        <v>182</v>
      </c>
      <c r="C11" s="136" t="s">
        <v>183</v>
      </c>
      <c r="D11" s="137">
        <v>199528</v>
      </c>
    </row>
    <row r="12" spans="2:4" ht="12.75">
      <c r="B12" s="138" t="s">
        <v>184</v>
      </c>
      <c r="C12" s="139" t="s">
        <v>185</v>
      </c>
      <c r="D12" s="140">
        <v>3756</v>
      </c>
    </row>
    <row r="13" spans="2:4" ht="12.75">
      <c r="B13" s="128" t="s">
        <v>163</v>
      </c>
      <c r="C13" s="129" t="s">
        <v>186</v>
      </c>
      <c r="D13" s="131">
        <f>D14+D15+D16+D17+D18+D19+D20</f>
        <v>577778</v>
      </c>
    </row>
    <row r="14" spans="2:4" ht="12.75">
      <c r="B14" s="141" t="s">
        <v>187</v>
      </c>
      <c r="C14" s="142" t="s">
        <v>188</v>
      </c>
      <c r="D14" s="143">
        <v>277417</v>
      </c>
    </row>
    <row r="15" spans="2:4" ht="12.75">
      <c r="B15" s="135" t="s">
        <v>189</v>
      </c>
      <c r="C15" s="136" t="s">
        <v>190</v>
      </c>
      <c r="D15" s="137">
        <v>39765</v>
      </c>
    </row>
    <row r="16" spans="2:4" ht="12.75">
      <c r="B16" s="135" t="s">
        <v>191</v>
      </c>
      <c r="C16" s="136" t="s">
        <v>192</v>
      </c>
      <c r="D16" s="137"/>
    </row>
    <row r="17" spans="2:4" ht="12.75">
      <c r="B17" s="144" t="s">
        <v>193</v>
      </c>
      <c r="C17" s="136" t="s">
        <v>194</v>
      </c>
      <c r="D17" s="145">
        <v>199158</v>
      </c>
    </row>
    <row r="18" spans="2:4" ht="12.75">
      <c r="B18" s="144" t="s">
        <v>195</v>
      </c>
      <c r="C18" s="136" t="s">
        <v>196</v>
      </c>
      <c r="D18" s="145"/>
    </row>
    <row r="19" spans="2:4" ht="12.75">
      <c r="B19" s="135" t="s">
        <v>197</v>
      </c>
      <c r="C19" s="136" t="s">
        <v>198</v>
      </c>
      <c r="D19" s="137">
        <v>8000</v>
      </c>
    </row>
    <row r="20" spans="2:4" ht="12.75">
      <c r="B20" s="135" t="s">
        <v>199</v>
      </c>
      <c r="C20" s="146" t="s">
        <v>200</v>
      </c>
      <c r="D20" s="147">
        <v>53438</v>
      </c>
    </row>
    <row r="21" spans="2:4" ht="12.75">
      <c r="B21" s="135" t="s">
        <v>201</v>
      </c>
      <c r="C21" s="148" t="s">
        <v>202</v>
      </c>
      <c r="D21" s="137"/>
    </row>
    <row r="22" spans="2:4" ht="12.75">
      <c r="B22" s="135" t="s">
        <v>203</v>
      </c>
      <c r="C22" s="148" t="s">
        <v>204</v>
      </c>
      <c r="D22" s="137">
        <v>5710</v>
      </c>
    </row>
    <row r="23" spans="2:4" ht="12.75">
      <c r="B23" s="144" t="s">
        <v>205</v>
      </c>
      <c r="C23" s="149" t="s">
        <v>206</v>
      </c>
      <c r="D23" s="145">
        <v>47728</v>
      </c>
    </row>
    <row r="24" spans="2:4" ht="12.75">
      <c r="B24" s="128" t="s">
        <v>164</v>
      </c>
      <c r="C24" s="129" t="s">
        <v>207</v>
      </c>
      <c r="D24" s="131">
        <f>SUM(D25:D27)</f>
        <v>875</v>
      </c>
    </row>
    <row r="25" spans="2:4" ht="12.75">
      <c r="B25" s="141" t="s">
        <v>208</v>
      </c>
      <c r="C25" s="142" t="s">
        <v>209</v>
      </c>
      <c r="D25" s="143">
        <v>175</v>
      </c>
    </row>
    <row r="26" spans="2:4" ht="12.75">
      <c r="B26" s="132" t="s">
        <v>210</v>
      </c>
      <c r="C26" s="136" t="s">
        <v>211</v>
      </c>
      <c r="D26" s="134"/>
    </row>
    <row r="27" spans="2:4" ht="12.75">
      <c r="B27" s="144" t="s">
        <v>212</v>
      </c>
      <c r="C27" s="150" t="s">
        <v>213</v>
      </c>
      <c r="D27" s="145">
        <v>700</v>
      </c>
    </row>
    <row r="28" spans="2:4" ht="12.75">
      <c r="B28" s="128" t="s">
        <v>165</v>
      </c>
      <c r="C28" s="129" t="s">
        <v>214</v>
      </c>
      <c r="D28" s="151">
        <f>D29+D34</f>
        <v>53551</v>
      </c>
    </row>
    <row r="29" spans="2:4" ht="12.75">
      <c r="B29" s="141" t="s">
        <v>215</v>
      </c>
      <c r="C29" s="152" t="s">
        <v>216</v>
      </c>
      <c r="D29" s="153">
        <f>D30+D31+D32+D33</f>
        <v>51705</v>
      </c>
    </row>
    <row r="30" spans="2:4" ht="12.75">
      <c r="B30" s="135" t="s">
        <v>217</v>
      </c>
      <c r="C30" s="148" t="s">
        <v>218</v>
      </c>
      <c r="D30" s="137">
        <v>4347</v>
      </c>
    </row>
    <row r="31" spans="2:4" ht="12.75">
      <c r="B31" s="135" t="s">
        <v>219</v>
      </c>
      <c r="C31" s="148" t="s">
        <v>220</v>
      </c>
      <c r="D31" s="137"/>
    </row>
    <row r="32" spans="2:4" ht="12.75">
      <c r="B32" s="135" t="s">
        <v>221</v>
      </c>
      <c r="C32" s="148" t="s">
        <v>222</v>
      </c>
      <c r="D32" s="137">
        <v>47284</v>
      </c>
    </row>
    <row r="33" spans="2:4" ht="12.75">
      <c r="B33" s="144" t="s">
        <v>223</v>
      </c>
      <c r="C33" s="149" t="s">
        <v>224</v>
      </c>
      <c r="D33" s="145">
        <v>74</v>
      </c>
    </row>
    <row r="34" spans="2:4" ht="12.75">
      <c r="B34" s="135" t="s">
        <v>225</v>
      </c>
      <c r="C34" s="146" t="s">
        <v>226</v>
      </c>
      <c r="D34" s="147">
        <f>D35+D36+D37+D38</f>
        <v>1846</v>
      </c>
    </row>
    <row r="35" spans="2:4" ht="12.75">
      <c r="B35" s="135" t="s">
        <v>227</v>
      </c>
      <c r="C35" s="148" t="s">
        <v>218</v>
      </c>
      <c r="D35" s="137"/>
    </row>
    <row r="36" spans="2:4" ht="12.75">
      <c r="B36" s="135" t="s">
        <v>228</v>
      </c>
      <c r="C36" s="148" t="s">
        <v>229</v>
      </c>
      <c r="D36" s="137">
        <v>0</v>
      </c>
    </row>
    <row r="37" spans="2:4" ht="12.75">
      <c r="B37" s="135" t="s">
        <v>230</v>
      </c>
      <c r="C37" s="148" t="s">
        <v>222</v>
      </c>
      <c r="D37" s="137"/>
    </row>
    <row r="38" spans="2:4" ht="12.75">
      <c r="B38" s="144" t="s">
        <v>231</v>
      </c>
      <c r="C38" s="149" t="s">
        <v>224</v>
      </c>
      <c r="D38" s="145">
        <v>1846</v>
      </c>
    </row>
    <row r="39" spans="2:4" ht="12.75">
      <c r="B39" s="154" t="s">
        <v>166</v>
      </c>
      <c r="C39" s="155" t="s">
        <v>232</v>
      </c>
      <c r="D39" s="156">
        <f>+D40+D41+D42</f>
        <v>17873</v>
      </c>
    </row>
    <row r="40" spans="2:4" ht="12.75">
      <c r="B40" s="141" t="s">
        <v>233</v>
      </c>
      <c r="C40" s="152" t="s">
        <v>234</v>
      </c>
      <c r="D40" s="157">
        <v>20</v>
      </c>
    </row>
    <row r="41" spans="2:4" ht="12.75">
      <c r="B41" s="141" t="s">
        <v>235</v>
      </c>
      <c r="C41" s="152" t="s">
        <v>236</v>
      </c>
      <c r="D41" s="157">
        <v>8311</v>
      </c>
    </row>
    <row r="42" spans="2:4" ht="12.75">
      <c r="B42" s="132" t="s">
        <v>237</v>
      </c>
      <c r="C42" s="158" t="s">
        <v>238</v>
      </c>
      <c r="D42" s="159">
        <v>9542</v>
      </c>
    </row>
    <row r="43" spans="2:4" ht="12.75">
      <c r="B43" s="128" t="s">
        <v>166</v>
      </c>
      <c r="C43" s="129" t="s">
        <v>239</v>
      </c>
      <c r="D43" s="131">
        <f>SUM(D44:D45)</f>
        <v>500</v>
      </c>
    </row>
    <row r="44" spans="2:4" ht="12.75">
      <c r="B44" s="160" t="s">
        <v>240</v>
      </c>
      <c r="C44" s="161" t="s">
        <v>241</v>
      </c>
      <c r="D44" s="162"/>
    </row>
    <row r="45" spans="2:4" ht="12.75">
      <c r="B45" s="163" t="s">
        <v>235</v>
      </c>
      <c r="C45" s="142" t="s">
        <v>242</v>
      </c>
      <c r="D45" s="164">
        <v>500</v>
      </c>
    </row>
    <row r="46" spans="2:4" ht="12.75">
      <c r="B46" s="165" t="s">
        <v>167</v>
      </c>
      <c r="C46" s="166" t="s">
        <v>243</v>
      </c>
      <c r="D46" s="167">
        <f>D6+D13+D24+D28+D39+D43</f>
        <v>937295</v>
      </c>
    </row>
    <row r="47" spans="2:4" ht="12.75">
      <c r="B47" s="168" t="s">
        <v>168</v>
      </c>
      <c r="C47" s="169" t="s">
        <v>244</v>
      </c>
      <c r="D47" s="170">
        <f>SUM(D48:E50)</f>
        <v>52047</v>
      </c>
    </row>
    <row r="48" spans="2:4" ht="12.75">
      <c r="B48" s="141" t="s">
        <v>245</v>
      </c>
      <c r="C48" s="171" t="s">
        <v>246</v>
      </c>
      <c r="D48" s="134"/>
    </row>
    <row r="49" spans="2:4" ht="12.75">
      <c r="B49" s="172" t="s">
        <v>247</v>
      </c>
      <c r="C49" s="148" t="s">
        <v>248</v>
      </c>
      <c r="D49" s="134">
        <v>48408</v>
      </c>
    </row>
    <row r="50" spans="2:4" ht="12.75">
      <c r="B50" s="173" t="s">
        <v>249</v>
      </c>
      <c r="C50" s="64" t="s">
        <v>250</v>
      </c>
      <c r="D50" s="145">
        <v>3639</v>
      </c>
    </row>
    <row r="51" spans="2:4" ht="12.75">
      <c r="B51" s="174" t="s">
        <v>251</v>
      </c>
      <c r="C51" s="175" t="s">
        <v>252</v>
      </c>
      <c r="D51" s="156">
        <f>D46+D47</f>
        <v>989342</v>
      </c>
    </row>
    <row r="52" spans="2:4" ht="12.75">
      <c r="B52" s="128" t="s">
        <v>253</v>
      </c>
      <c r="C52" s="129" t="s">
        <v>254</v>
      </c>
      <c r="D52" s="130">
        <v>170261</v>
      </c>
    </row>
    <row r="53" spans="2:4" ht="12.75">
      <c r="B53" s="128" t="s">
        <v>255</v>
      </c>
      <c r="C53" s="129" t="s">
        <v>256</v>
      </c>
      <c r="D53" s="131">
        <f>D51+D52</f>
        <v>1159603</v>
      </c>
    </row>
    <row r="54" spans="2:4" ht="12.75">
      <c r="B54" s="314"/>
      <c r="C54" s="314"/>
      <c r="D54" s="314"/>
    </row>
    <row r="55" spans="2:4" ht="12.75">
      <c r="B55" s="315" t="s">
        <v>257</v>
      </c>
      <c r="C55" s="315"/>
      <c r="D55" s="315"/>
    </row>
    <row r="56" spans="2:4" ht="12.75">
      <c r="B56" s="176"/>
      <c r="C56" s="176"/>
      <c r="D56" s="177"/>
    </row>
    <row r="57" spans="2:4" ht="25.5">
      <c r="B57" s="122" t="s">
        <v>258</v>
      </c>
      <c r="C57" s="123" t="s">
        <v>259</v>
      </c>
      <c r="D57" s="124" t="s">
        <v>174</v>
      </c>
    </row>
    <row r="58" spans="2:4" ht="12.75">
      <c r="B58" s="122">
        <v>1</v>
      </c>
      <c r="C58" s="123">
        <v>2</v>
      </c>
      <c r="D58" s="124">
        <v>5</v>
      </c>
    </row>
    <row r="59" spans="2:4" ht="12.75">
      <c r="B59" s="125" t="s">
        <v>160</v>
      </c>
      <c r="C59" s="178" t="s">
        <v>260</v>
      </c>
      <c r="D59" s="179">
        <f>D60+D61+D62+D63+D64+D65+D66+D68+D70+D72</f>
        <v>879546</v>
      </c>
    </row>
    <row r="60" spans="2:4" ht="12.75">
      <c r="B60" s="160" t="s">
        <v>261</v>
      </c>
      <c r="C60" s="161" t="s">
        <v>262</v>
      </c>
      <c r="D60" s="180">
        <v>311459</v>
      </c>
    </row>
    <row r="61" spans="2:4" ht="12.75">
      <c r="B61" s="135" t="s">
        <v>263</v>
      </c>
      <c r="C61" s="136" t="s">
        <v>120</v>
      </c>
      <c r="D61" s="181">
        <v>101712</v>
      </c>
    </row>
    <row r="62" spans="2:4" ht="12.75">
      <c r="B62" s="135" t="s">
        <v>264</v>
      </c>
      <c r="C62" s="136" t="s">
        <v>265</v>
      </c>
      <c r="D62" s="182">
        <v>130977</v>
      </c>
    </row>
    <row r="63" spans="2:4" ht="12.75">
      <c r="B63" s="135" t="s">
        <v>266</v>
      </c>
      <c r="C63" s="183" t="s">
        <v>144</v>
      </c>
      <c r="D63" s="182">
        <v>5994</v>
      </c>
    </row>
    <row r="64" spans="2:4" ht="12.75">
      <c r="B64" s="135" t="s">
        <v>267</v>
      </c>
      <c r="C64" s="184" t="s">
        <v>268</v>
      </c>
      <c r="D64" s="182">
        <v>4017</v>
      </c>
    </row>
    <row r="65" spans="2:4" ht="12.75">
      <c r="B65" s="135" t="s">
        <v>269</v>
      </c>
      <c r="C65" s="136" t="s">
        <v>270</v>
      </c>
      <c r="D65" s="182">
        <v>18330</v>
      </c>
    </row>
    <row r="66" spans="2:4" ht="12.75">
      <c r="B66" s="135" t="s">
        <v>271</v>
      </c>
      <c r="C66" s="185" t="s">
        <v>272</v>
      </c>
      <c r="D66" s="182">
        <v>56388</v>
      </c>
    </row>
    <row r="67" spans="2:4" ht="12.75">
      <c r="B67" s="135" t="s">
        <v>273</v>
      </c>
      <c r="C67" s="185" t="s">
        <v>274</v>
      </c>
      <c r="D67" s="182"/>
    </row>
    <row r="68" spans="2:4" ht="12.75">
      <c r="B68" s="135" t="s">
        <v>275</v>
      </c>
      <c r="C68" s="136" t="s">
        <v>276</v>
      </c>
      <c r="D68" s="182">
        <v>244369</v>
      </c>
    </row>
    <row r="69" spans="2:4" ht="12.75">
      <c r="B69" s="135"/>
      <c r="C69" s="136" t="s">
        <v>277</v>
      </c>
      <c r="D69" s="182">
        <v>4321</v>
      </c>
    </row>
    <row r="70" spans="2:4" ht="12.75">
      <c r="B70" s="135" t="s">
        <v>278</v>
      </c>
      <c r="C70" s="136" t="s">
        <v>279</v>
      </c>
      <c r="D70" s="182">
        <v>250</v>
      </c>
    </row>
    <row r="71" spans="2:4" ht="12.75">
      <c r="B71" s="132" t="s">
        <v>280</v>
      </c>
      <c r="C71" s="186" t="s">
        <v>281</v>
      </c>
      <c r="D71" s="182"/>
    </row>
    <row r="72" spans="2:4" ht="12.75">
      <c r="B72" s="163" t="s">
        <v>282</v>
      </c>
      <c r="C72" s="187" t="s">
        <v>283</v>
      </c>
      <c r="D72" s="188">
        <v>6050</v>
      </c>
    </row>
    <row r="73" spans="2:4" ht="12.75">
      <c r="B73" s="128" t="s">
        <v>161</v>
      </c>
      <c r="C73" s="189" t="s">
        <v>284</v>
      </c>
      <c r="D73" s="190">
        <f>SUM(D74:D80)</f>
        <v>208336</v>
      </c>
    </row>
    <row r="74" spans="2:4" ht="12.75">
      <c r="B74" s="141" t="s">
        <v>285</v>
      </c>
      <c r="C74" s="142" t="s">
        <v>286</v>
      </c>
      <c r="D74" s="191">
        <v>20634</v>
      </c>
    </row>
    <row r="75" spans="2:4" ht="12.75">
      <c r="B75" s="141" t="s">
        <v>287</v>
      </c>
      <c r="C75" s="136" t="s">
        <v>288</v>
      </c>
      <c r="D75" s="181">
        <v>187660</v>
      </c>
    </row>
    <row r="76" spans="2:4" ht="12.75">
      <c r="B76" s="141" t="s">
        <v>289</v>
      </c>
      <c r="C76" s="136" t="s">
        <v>290</v>
      </c>
      <c r="D76" s="181"/>
    </row>
    <row r="77" spans="2:4" ht="12.75">
      <c r="B77" s="141" t="s">
        <v>291</v>
      </c>
      <c r="C77" s="136" t="s">
        <v>292</v>
      </c>
      <c r="D77" s="181">
        <v>42</v>
      </c>
    </row>
    <row r="78" spans="2:4" ht="12.75">
      <c r="B78" s="141" t="s">
        <v>293</v>
      </c>
      <c r="C78" s="136" t="s">
        <v>294</v>
      </c>
      <c r="D78" s="181"/>
    </row>
    <row r="79" spans="2:4" ht="12.75">
      <c r="B79" s="132" t="s">
        <v>295</v>
      </c>
      <c r="C79" s="186" t="s">
        <v>296</v>
      </c>
      <c r="D79" s="182"/>
    </row>
    <row r="80" spans="2:4" ht="12.75">
      <c r="B80" s="144" t="s">
        <v>297</v>
      </c>
      <c r="C80" s="186" t="s">
        <v>298</v>
      </c>
      <c r="D80" s="182"/>
    </row>
    <row r="81" spans="2:4" ht="12.75">
      <c r="B81" s="128" t="s">
        <v>162</v>
      </c>
      <c r="C81" s="189" t="s">
        <v>299</v>
      </c>
      <c r="D81" s="190">
        <f>SUM(D82:D83)</f>
        <v>3929</v>
      </c>
    </row>
    <row r="82" spans="2:4" ht="12.75">
      <c r="B82" s="141" t="s">
        <v>178</v>
      </c>
      <c r="C82" s="142" t="s">
        <v>300</v>
      </c>
      <c r="D82" s="191">
        <v>921</v>
      </c>
    </row>
    <row r="83" spans="2:4" ht="12.75">
      <c r="B83" s="135" t="s">
        <v>180</v>
      </c>
      <c r="C83" s="136" t="s">
        <v>169</v>
      </c>
      <c r="D83" s="181">
        <v>3008</v>
      </c>
    </row>
    <row r="84" spans="2:4" ht="12.75">
      <c r="B84" s="128" t="s">
        <v>163</v>
      </c>
      <c r="C84" s="189" t="s">
        <v>301</v>
      </c>
      <c r="D84" s="192">
        <v>5950</v>
      </c>
    </row>
    <row r="85" spans="2:4" ht="12.75">
      <c r="B85" s="128" t="s">
        <v>164</v>
      </c>
      <c r="C85" s="189" t="s">
        <v>302</v>
      </c>
      <c r="D85" s="192"/>
    </row>
    <row r="86" spans="2:4" ht="12.75">
      <c r="B86" s="128" t="s">
        <v>165</v>
      </c>
      <c r="C86" s="189" t="s">
        <v>303</v>
      </c>
      <c r="D86" s="190">
        <f>D87+D90</f>
        <v>61842</v>
      </c>
    </row>
    <row r="87" spans="2:4" ht="12.75">
      <c r="B87" s="141" t="s">
        <v>215</v>
      </c>
      <c r="C87" s="142" t="s">
        <v>304</v>
      </c>
      <c r="D87" s="191">
        <f>SUM(D88:D89)</f>
        <v>61842</v>
      </c>
    </row>
    <row r="88" spans="2:4" ht="12.75">
      <c r="B88" s="172" t="s">
        <v>217</v>
      </c>
      <c r="C88" s="136" t="s">
        <v>125</v>
      </c>
      <c r="D88" s="193">
        <v>42734</v>
      </c>
    </row>
    <row r="89" spans="2:4" ht="12.75">
      <c r="B89" s="172" t="s">
        <v>219</v>
      </c>
      <c r="C89" s="136" t="s">
        <v>305</v>
      </c>
      <c r="D89" s="193">
        <v>19108</v>
      </c>
    </row>
    <row r="90" spans="2:4" ht="12.75">
      <c r="B90" s="144" t="s">
        <v>225</v>
      </c>
      <c r="C90" s="186" t="s">
        <v>306</v>
      </c>
      <c r="D90" s="182"/>
    </row>
    <row r="91" spans="2:4" ht="12.75">
      <c r="B91" s="128" t="s">
        <v>166</v>
      </c>
      <c r="C91" s="189" t="s">
        <v>307</v>
      </c>
      <c r="D91" s="190">
        <f>D59+D73+D81+D84+D85+D86</f>
        <v>1159603</v>
      </c>
    </row>
    <row r="92" spans="2:4" ht="12.75">
      <c r="B92" s="311" t="s">
        <v>308</v>
      </c>
      <c r="C92" s="311"/>
      <c r="D92" s="311"/>
    </row>
  </sheetData>
  <sheetProtection/>
  <mergeCells count="5">
    <mergeCell ref="B92:D92"/>
    <mergeCell ref="B1:D1"/>
    <mergeCell ref="B2:D2"/>
    <mergeCell ref="B54:D54"/>
    <mergeCell ref="B55:D55"/>
  </mergeCells>
  <printOptions/>
  <pageMargins left="0.75" right="0.75" top="1" bottom="1" header="0.5" footer="0.5118055555555556"/>
  <pageSetup horizontalDpi="300" verticalDpi="300" orientation="portrait" paperSize="9" scale="81"/>
  <headerFooter alignWithMargins="0">
    <oddHeader>&amp;R7.sz. melléklet
..../2008(...) Egyek   ör.</oddHeader>
  </headerFooter>
  <rowBreaks count="1" manualBreakCount="1"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O38"/>
  <sheetViews>
    <sheetView view="pageBreakPreview" zoomScale="60" zoomScaleNormal="95" zoomScalePageLayoutView="0" workbookViewId="0" topLeftCell="B4">
      <selection activeCell="N27" sqref="N27"/>
    </sheetView>
  </sheetViews>
  <sheetFormatPr defaultColWidth="9.00390625" defaultRowHeight="12.75"/>
  <cols>
    <col min="1" max="1" width="19.75390625" style="0" customWidth="1"/>
  </cols>
  <sheetData>
    <row r="3" spans="1:15" ht="18">
      <c r="A3" s="316" t="s">
        <v>309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1:15" ht="12.7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2.75">
      <c r="A5" s="195" t="s">
        <v>310</v>
      </c>
      <c r="B5" s="196" t="s">
        <v>311</v>
      </c>
      <c r="C5" s="196" t="s">
        <v>312</v>
      </c>
      <c r="D5" s="196" t="s">
        <v>313</v>
      </c>
      <c r="E5" s="196" t="s">
        <v>314</v>
      </c>
      <c r="F5" s="196" t="s">
        <v>315</v>
      </c>
      <c r="G5" s="196" t="s">
        <v>316</v>
      </c>
      <c r="H5" s="196" t="s">
        <v>317</v>
      </c>
      <c r="I5" s="196" t="s">
        <v>318</v>
      </c>
      <c r="J5" s="196" t="s">
        <v>319</v>
      </c>
      <c r="K5" s="196" t="s">
        <v>320</v>
      </c>
      <c r="L5" s="196" t="s">
        <v>321</v>
      </c>
      <c r="M5" s="196" t="s">
        <v>322</v>
      </c>
      <c r="N5" s="196" t="s">
        <v>323</v>
      </c>
      <c r="O5" s="196" t="s">
        <v>324</v>
      </c>
    </row>
    <row r="6" spans="1:15" ht="12.75">
      <c r="A6" s="197" t="s">
        <v>325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>
        <f>SUM(C6:N6)</f>
        <v>0</v>
      </c>
    </row>
    <row r="7" spans="1:15" ht="12.75">
      <c r="A7" s="197" t="s">
        <v>326</v>
      </c>
      <c r="B7" s="198">
        <v>65446</v>
      </c>
      <c r="C7" s="198">
        <v>65446</v>
      </c>
      <c r="D7" s="198">
        <f aca="true" t="shared" si="0" ref="D7:N7">C20-C38</f>
        <v>-3166</v>
      </c>
      <c r="E7" s="198">
        <f t="shared" si="0"/>
        <v>5253</v>
      </c>
      <c r="F7" s="198">
        <f t="shared" si="0"/>
        <v>-15735</v>
      </c>
      <c r="G7" s="198">
        <f t="shared" si="0"/>
        <v>-23217</v>
      </c>
      <c r="H7" s="198">
        <f t="shared" si="0"/>
        <v>-15422</v>
      </c>
      <c r="I7" s="198">
        <f t="shared" si="0"/>
        <v>-23224</v>
      </c>
      <c r="J7" s="198">
        <f t="shared" si="0"/>
        <v>-16777</v>
      </c>
      <c r="K7" s="198">
        <f t="shared" si="0"/>
        <v>-16448</v>
      </c>
      <c r="L7" s="198">
        <f t="shared" si="0"/>
        <v>-37141</v>
      </c>
      <c r="M7" s="198">
        <f t="shared" si="0"/>
        <v>-55640</v>
      </c>
      <c r="N7" s="198">
        <f t="shared" si="0"/>
        <v>-29476</v>
      </c>
      <c r="O7" s="198">
        <v>65446</v>
      </c>
    </row>
    <row r="8" spans="1:15" ht="12.75">
      <c r="A8" s="197" t="s">
        <v>327</v>
      </c>
      <c r="B8" s="198">
        <v>28252</v>
      </c>
      <c r="C8" s="198">
        <v>2600</v>
      </c>
      <c r="D8" s="198">
        <v>2500</v>
      </c>
      <c r="E8" s="198">
        <v>2514</v>
      </c>
      <c r="F8" s="198">
        <v>2500</v>
      </c>
      <c r="G8" s="198">
        <v>2500</v>
      </c>
      <c r="H8" s="198">
        <v>2000</v>
      </c>
      <c r="I8" s="198">
        <v>1973</v>
      </c>
      <c r="J8" s="198">
        <v>1816</v>
      </c>
      <c r="K8" s="198">
        <v>2515</v>
      </c>
      <c r="L8" s="198">
        <v>2500</v>
      </c>
      <c r="M8" s="198">
        <v>2667</v>
      </c>
      <c r="N8" s="198">
        <v>2167</v>
      </c>
      <c r="O8" s="198">
        <f aca="true" t="shared" si="1" ref="O8:O19">SUM(C8:N8)</f>
        <v>28252</v>
      </c>
    </row>
    <row r="9" spans="1:15" ht="12.75">
      <c r="A9" s="197" t="s">
        <v>328</v>
      </c>
      <c r="B9" s="198">
        <f aca="true" t="shared" si="2" ref="B9:B19">O9</f>
        <v>258466</v>
      </c>
      <c r="C9" s="198">
        <v>22000</v>
      </c>
      <c r="D9" s="198">
        <v>20100</v>
      </c>
      <c r="E9" s="198">
        <v>25000</v>
      </c>
      <c r="F9" s="198">
        <v>20000</v>
      </c>
      <c r="G9" s="198">
        <v>20200</v>
      </c>
      <c r="H9" s="198">
        <v>20100</v>
      </c>
      <c r="I9" s="198">
        <v>20000</v>
      </c>
      <c r="J9" s="198">
        <v>23000</v>
      </c>
      <c r="K9" s="198">
        <v>25000</v>
      </c>
      <c r="L9" s="198">
        <v>20000</v>
      </c>
      <c r="M9" s="198">
        <v>20000</v>
      </c>
      <c r="N9" s="198">
        <v>23066</v>
      </c>
      <c r="O9" s="198">
        <f t="shared" si="1"/>
        <v>258466</v>
      </c>
    </row>
    <row r="10" spans="1:15" ht="12.75">
      <c r="A10" s="197" t="s">
        <v>329</v>
      </c>
      <c r="B10" s="198">
        <v>577778</v>
      </c>
      <c r="C10" s="198">
        <v>61014</v>
      </c>
      <c r="D10" s="198">
        <v>58543</v>
      </c>
      <c r="E10" s="198">
        <v>41747</v>
      </c>
      <c r="F10" s="198">
        <v>39400</v>
      </c>
      <c r="G10" s="198">
        <v>51717</v>
      </c>
      <c r="H10" s="198">
        <v>42099</v>
      </c>
      <c r="I10" s="198">
        <v>45988</v>
      </c>
      <c r="J10" s="198">
        <v>39670</v>
      </c>
      <c r="K10" s="198">
        <v>44514</v>
      </c>
      <c r="L10" s="198">
        <v>39400</v>
      </c>
      <c r="M10" s="198">
        <v>55131</v>
      </c>
      <c r="N10" s="198">
        <v>58555</v>
      </c>
      <c r="O10" s="198">
        <f t="shared" si="1"/>
        <v>577778</v>
      </c>
    </row>
    <row r="11" spans="1:15" ht="12.75">
      <c r="A11" s="197" t="s">
        <v>330</v>
      </c>
      <c r="B11" s="198">
        <f t="shared" si="2"/>
        <v>875</v>
      </c>
      <c r="C11" s="198"/>
      <c r="D11" s="198"/>
      <c r="E11" s="198">
        <v>175</v>
      </c>
      <c r="F11" s="198"/>
      <c r="G11" s="198"/>
      <c r="H11" s="198">
        <v>700</v>
      </c>
      <c r="I11" s="198"/>
      <c r="J11" s="198"/>
      <c r="K11" s="198"/>
      <c r="L11" s="198"/>
      <c r="M11" s="198"/>
      <c r="N11" s="198"/>
      <c r="O11" s="198">
        <f t="shared" si="1"/>
        <v>875</v>
      </c>
    </row>
    <row r="12" spans="1:15" ht="12.75">
      <c r="A12" s="197" t="s">
        <v>331</v>
      </c>
      <c r="B12" s="198">
        <v>51705</v>
      </c>
      <c r="C12" s="198">
        <v>1308</v>
      </c>
      <c r="D12" s="198">
        <v>1508</v>
      </c>
      <c r="E12" s="198">
        <v>1508</v>
      </c>
      <c r="F12" s="198">
        <v>1508</v>
      </c>
      <c r="G12" s="198">
        <v>1288</v>
      </c>
      <c r="H12" s="198">
        <v>1288</v>
      </c>
      <c r="I12" s="198">
        <v>3481</v>
      </c>
      <c r="J12" s="198">
        <v>3524</v>
      </c>
      <c r="K12" s="198">
        <v>3515</v>
      </c>
      <c r="L12" s="198">
        <v>10481</v>
      </c>
      <c r="M12" s="198">
        <v>11147</v>
      </c>
      <c r="N12" s="198">
        <v>11149</v>
      </c>
      <c r="O12" s="198">
        <f t="shared" si="1"/>
        <v>51705</v>
      </c>
    </row>
    <row r="13" spans="1:15" ht="12.75">
      <c r="A13" s="197" t="s">
        <v>332</v>
      </c>
      <c r="B13" s="198">
        <f t="shared" si="2"/>
        <v>1846</v>
      </c>
      <c r="C13" s="198"/>
      <c r="D13" s="198"/>
      <c r="E13" s="198"/>
      <c r="F13" s="198"/>
      <c r="G13" s="198"/>
      <c r="H13" s="198"/>
      <c r="I13" s="198"/>
      <c r="J13" s="198">
        <v>1600</v>
      </c>
      <c r="K13" s="198">
        <v>246</v>
      </c>
      <c r="L13" s="198"/>
      <c r="M13" s="198"/>
      <c r="N13" s="198"/>
      <c r="O13" s="198">
        <f t="shared" si="1"/>
        <v>1846</v>
      </c>
    </row>
    <row r="14" spans="1:15" ht="12.75">
      <c r="A14" s="197" t="s">
        <v>333</v>
      </c>
      <c r="B14" s="198">
        <v>17873</v>
      </c>
      <c r="C14" s="198">
        <v>8536</v>
      </c>
      <c r="D14" s="198"/>
      <c r="E14" s="198"/>
      <c r="F14" s="198"/>
      <c r="G14" s="198"/>
      <c r="H14" s="198"/>
      <c r="I14" s="198"/>
      <c r="J14" s="198">
        <v>20</v>
      </c>
      <c r="K14" s="198">
        <v>80</v>
      </c>
      <c r="L14" s="198">
        <v>926</v>
      </c>
      <c r="M14" s="198">
        <v>8311</v>
      </c>
      <c r="N14" s="198"/>
      <c r="O14" s="198">
        <f t="shared" si="1"/>
        <v>17873</v>
      </c>
    </row>
    <row r="15" spans="1:15" ht="12.75">
      <c r="A15" s="199" t="s">
        <v>334</v>
      </c>
      <c r="B15" s="200">
        <f t="shared" si="2"/>
        <v>79437</v>
      </c>
      <c r="C15" s="200"/>
      <c r="D15" s="200"/>
      <c r="E15" s="200"/>
      <c r="F15" s="200">
        <v>13157</v>
      </c>
      <c r="G15" s="200"/>
      <c r="H15" s="200">
        <v>3655</v>
      </c>
      <c r="I15" s="200">
        <v>2465</v>
      </c>
      <c r="J15" s="200">
        <v>290</v>
      </c>
      <c r="K15" s="200">
        <v>4380</v>
      </c>
      <c r="L15" s="200">
        <v>4720</v>
      </c>
      <c r="M15" s="200">
        <v>5902</v>
      </c>
      <c r="N15" s="200">
        <v>44868</v>
      </c>
      <c r="O15" s="200">
        <f t="shared" si="1"/>
        <v>79437</v>
      </c>
    </row>
    <row r="16" spans="1:15" ht="12.75">
      <c r="A16" s="199" t="s">
        <v>335</v>
      </c>
      <c r="B16" s="200">
        <f t="shared" si="2"/>
        <v>90824</v>
      </c>
      <c r="C16" s="200">
        <v>15323</v>
      </c>
      <c r="D16" s="200"/>
      <c r="E16" s="200">
        <v>1586</v>
      </c>
      <c r="F16" s="200"/>
      <c r="G16" s="200"/>
      <c r="H16" s="200">
        <v>730</v>
      </c>
      <c r="I16" s="200">
        <v>6000</v>
      </c>
      <c r="J16" s="200">
        <v>1340</v>
      </c>
      <c r="K16" s="200">
        <v>639</v>
      </c>
      <c r="L16" s="200">
        <v>9439</v>
      </c>
      <c r="M16" s="200">
        <v>12000</v>
      </c>
      <c r="N16" s="200">
        <v>43767</v>
      </c>
      <c r="O16" s="200">
        <f t="shared" si="1"/>
        <v>90824</v>
      </c>
    </row>
    <row r="17" spans="1:15" ht="12.75">
      <c r="A17" s="197" t="s">
        <v>336</v>
      </c>
      <c r="B17" s="198">
        <f t="shared" si="2"/>
        <v>500</v>
      </c>
      <c r="C17" s="198"/>
      <c r="D17" s="198"/>
      <c r="E17" s="198">
        <v>50</v>
      </c>
      <c r="F17" s="198">
        <v>50</v>
      </c>
      <c r="G17" s="198">
        <v>50</v>
      </c>
      <c r="H17" s="198">
        <v>50</v>
      </c>
      <c r="I17" s="198">
        <v>50</v>
      </c>
      <c r="J17" s="198">
        <v>50</v>
      </c>
      <c r="K17" s="198">
        <v>50</v>
      </c>
      <c r="L17" s="198">
        <v>50</v>
      </c>
      <c r="M17" s="198">
        <v>50</v>
      </c>
      <c r="N17" s="198">
        <v>50</v>
      </c>
      <c r="O17" s="198">
        <f t="shared" si="1"/>
        <v>500</v>
      </c>
    </row>
    <row r="18" spans="1:15" ht="12.75">
      <c r="A18" s="201" t="s">
        <v>337</v>
      </c>
      <c r="B18" s="198">
        <f t="shared" si="2"/>
        <v>3639</v>
      </c>
      <c r="C18" s="64"/>
      <c r="D18" s="64"/>
      <c r="E18" s="64"/>
      <c r="F18" s="64"/>
      <c r="G18" s="64"/>
      <c r="H18" s="202">
        <v>3639</v>
      </c>
      <c r="I18" s="64"/>
      <c r="J18" s="64"/>
      <c r="K18" s="64"/>
      <c r="L18" s="64"/>
      <c r="M18" s="64"/>
      <c r="N18" s="64"/>
      <c r="O18" s="198">
        <f t="shared" si="1"/>
        <v>3639</v>
      </c>
    </row>
    <row r="19" spans="1:15" ht="12.75">
      <c r="A19" s="197" t="s">
        <v>338</v>
      </c>
      <c r="B19" s="198">
        <f t="shared" si="2"/>
        <v>-17038</v>
      </c>
      <c r="C19" s="198">
        <v>-17038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>
        <f t="shared" si="1"/>
        <v>-17038</v>
      </c>
    </row>
    <row r="20" spans="1:15" ht="12.75">
      <c r="A20" s="203" t="s">
        <v>339</v>
      </c>
      <c r="B20" s="204">
        <f>SUM(B7:B19)</f>
        <v>1159603</v>
      </c>
      <c r="C20" s="204">
        <f aca="true" t="shared" si="3" ref="C20:N20">SUM(C7:C19)</f>
        <v>159189</v>
      </c>
      <c r="D20" s="204">
        <f t="shared" si="3"/>
        <v>79485</v>
      </c>
      <c r="E20" s="204">
        <f t="shared" si="3"/>
        <v>77833</v>
      </c>
      <c r="F20" s="204">
        <f t="shared" si="3"/>
        <v>60880</v>
      </c>
      <c r="G20" s="204">
        <f t="shared" si="3"/>
        <v>52538</v>
      </c>
      <c r="H20" s="204">
        <f t="shared" si="3"/>
        <v>58839</v>
      </c>
      <c r="I20" s="204">
        <f t="shared" si="3"/>
        <v>56733</v>
      </c>
      <c r="J20" s="204">
        <f t="shared" si="3"/>
        <v>54533</v>
      </c>
      <c r="K20" s="204">
        <f t="shared" si="3"/>
        <v>64491</v>
      </c>
      <c r="L20" s="204">
        <f t="shared" si="3"/>
        <v>50375</v>
      </c>
      <c r="M20" s="204">
        <f t="shared" si="3"/>
        <v>59568</v>
      </c>
      <c r="N20" s="204">
        <f t="shared" si="3"/>
        <v>154146</v>
      </c>
      <c r="O20" s="204">
        <f>SUM(O6:O19)</f>
        <v>1159603</v>
      </c>
    </row>
    <row r="21" spans="1:15" ht="12.75">
      <c r="A21" s="205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</row>
    <row r="22" spans="1:15" ht="12.75">
      <c r="A22" s="205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</row>
    <row r="23" spans="1:15" ht="12.75">
      <c r="A23" s="195" t="s">
        <v>310</v>
      </c>
      <c r="B23" s="196" t="s">
        <v>311</v>
      </c>
      <c r="C23" s="196" t="s">
        <v>312</v>
      </c>
      <c r="D23" s="196" t="s">
        <v>313</v>
      </c>
      <c r="E23" s="196" t="s">
        <v>314</v>
      </c>
      <c r="F23" s="196" t="s">
        <v>315</v>
      </c>
      <c r="G23" s="196" t="s">
        <v>316</v>
      </c>
      <c r="H23" s="196" t="s">
        <v>317</v>
      </c>
      <c r="I23" s="196" t="s">
        <v>318</v>
      </c>
      <c r="J23" s="196" t="s">
        <v>319</v>
      </c>
      <c r="K23" s="196" t="s">
        <v>320</v>
      </c>
      <c r="L23" s="196" t="s">
        <v>321</v>
      </c>
      <c r="M23" s="196" t="s">
        <v>322</v>
      </c>
      <c r="N23" s="196" t="s">
        <v>323</v>
      </c>
      <c r="O23" s="196" t="s">
        <v>324</v>
      </c>
    </row>
    <row r="24" spans="1:15" ht="12.75">
      <c r="A24" s="197" t="s">
        <v>340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</row>
    <row r="25" spans="1:15" ht="12.75">
      <c r="A25" s="197" t="s">
        <v>341</v>
      </c>
      <c r="B25" s="198">
        <v>311459</v>
      </c>
      <c r="C25" s="198">
        <v>27977</v>
      </c>
      <c r="D25" s="198">
        <v>26881</v>
      </c>
      <c r="E25" s="198">
        <v>22078</v>
      </c>
      <c r="F25" s="198">
        <v>22686</v>
      </c>
      <c r="G25" s="198">
        <v>22389</v>
      </c>
      <c r="H25" s="198">
        <v>30976</v>
      </c>
      <c r="I25" s="198">
        <v>22528</v>
      </c>
      <c r="J25" s="198">
        <v>21894</v>
      </c>
      <c r="K25" s="198">
        <v>22858</v>
      </c>
      <c r="L25" s="198">
        <v>29669</v>
      </c>
      <c r="M25" s="198">
        <v>31527</v>
      </c>
      <c r="N25" s="198">
        <v>29996</v>
      </c>
      <c r="O25" s="198">
        <f aca="true" t="shared" si="4" ref="O25:O37">SUM(C25:N25)</f>
        <v>311459</v>
      </c>
    </row>
    <row r="26" spans="1:15" ht="12.75">
      <c r="A26" s="197" t="s">
        <v>342</v>
      </c>
      <c r="B26" s="198">
        <v>101712</v>
      </c>
      <c r="C26" s="198">
        <v>9233</v>
      </c>
      <c r="D26" s="198">
        <v>8949</v>
      </c>
      <c r="E26" s="198">
        <v>7349</v>
      </c>
      <c r="F26" s="198">
        <v>7526</v>
      </c>
      <c r="G26" s="198">
        <v>7456</v>
      </c>
      <c r="H26" s="198">
        <v>9530</v>
      </c>
      <c r="I26" s="198">
        <v>7478</v>
      </c>
      <c r="J26" s="198">
        <v>7295</v>
      </c>
      <c r="K26" s="198">
        <v>7715</v>
      </c>
      <c r="L26" s="198">
        <v>9665</v>
      </c>
      <c r="M26" s="198">
        <v>10175</v>
      </c>
      <c r="N26" s="198">
        <v>9341</v>
      </c>
      <c r="O26" s="198">
        <f t="shared" si="4"/>
        <v>101712</v>
      </c>
    </row>
    <row r="27" spans="1:15" ht="12.75">
      <c r="A27" s="197" t="s">
        <v>343</v>
      </c>
      <c r="B27" s="198">
        <f aca="true" t="shared" si="5" ref="B27:B37">O27</f>
        <v>147038</v>
      </c>
      <c r="C27" s="198">
        <v>10300</v>
      </c>
      <c r="D27" s="198">
        <v>10300</v>
      </c>
      <c r="E27" s="198">
        <v>16067</v>
      </c>
      <c r="F27" s="198">
        <v>10905</v>
      </c>
      <c r="G27" s="198">
        <v>10300</v>
      </c>
      <c r="H27" s="198">
        <v>9635</v>
      </c>
      <c r="I27" s="198">
        <v>12295</v>
      </c>
      <c r="J27" s="198">
        <v>13014</v>
      </c>
      <c r="K27" s="198">
        <v>11384</v>
      </c>
      <c r="L27" s="198">
        <v>10403</v>
      </c>
      <c r="M27" s="198">
        <v>16217</v>
      </c>
      <c r="N27" s="198">
        <v>16218</v>
      </c>
      <c r="O27" s="198">
        <f t="shared" si="4"/>
        <v>147038</v>
      </c>
    </row>
    <row r="28" spans="1:15" ht="12.75">
      <c r="A28" s="197" t="s">
        <v>128</v>
      </c>
      <c r="B28" s="198">
        <f t="shared" si="5"/>
        <v>3929</v>
      </c>
      <c r="C28" s="198"/>
      <c r="D28" s="198"/>
      <c r="E28" s="198"/>
      <c r="F28" s="198"/>
      <c r="G28" s="198"/>
      <c r="H28" s="198"/>
      <c r="I28" s="198"/>
      <c r="J28" s="198">
        <v>540</v>
      </c>
      <c r="K28" s="198">
        <v>1075</v>
      </c>
      <c r="L28" s="198">
        <v>1372</v>
      </c>
      <c r="M28" s="198">
        <v>672</v>
      </c>
      <c r="N28" s="198">
        <v>270</v>
      </c>
      <c r="O28" s="198">
        <f t="shared" si="4"/>
        <v>3929</v>
      </c>
    </row>
    <row r="29" spans="1:15" ht="12.75">
      <c r="A29" s="197" t="s">
        <v>344</v>
      </c>
      <c r="B29" s="198">
        <f t="shared" si="5"/>
        <v>187660</v>
      </c>
      <c r="C29" s="198">
        <v>71206</v>
      </c>
      <c r="D29" s="198">
        <v>700</v>
      </c>
      <c r="E29" s="198">
        <v>16486</v>
      </c>
      <c r="F29" s="198">
        <v>17943</v>
      </c>
      <c r="G29" s="198">
        <v>3319</v>
      </c>
      <c r="H29" s="198">
        <v>1861</v>
      </c>
      <c r="I29" s="198">
        <v>2445</v>
      </c>
      <c r="J29" s="198">
        <v>2404</v>
      </c>
      <c r="K29" s="198">
        <v>11705</v>
      </c>
      <c r="L29" s="198">
        <v>27795</v>
      </c>
      <c r="M29" s="198">
        <v>3200</v>
      </c>
      <c r="N29" s="198">
        <v>28596</v>
      </c>
      <c r="O29" s="198">
        <f t="shared" si="4"/>
        <v>187660</v>
      </c>
    </row>
    <row r="30" spans="1:15" ht="12.75">
      <c r="A30" s="197" t="s">
        <v>345</v>
      </c>
      <c r="B30" s="198">
        <f t="shared" si="5"/>
        <v>20634</v>
      </c>
      <c r="C30" s="198">
        <v>1465</v>
      </c>
      <c r="D30" s="198"/>
      <c r="E30" s="198"/>
      <c r="F30" s="198">
        <v>541</v>
      </c>
      <c r="G30" s="198"/>
      <c r="H30" s="198">
        <v>80</v>
      </c>
      <c r="I30" s="198"/>
      <c r="J30" s="198">
        <v>1600</v>
      </c>
      <c r="K30" s="198">
        <v>11000</v>
      </c>
      <c r="L30" s="198">
        <v>1442</v>
      </c>
      <c r="M30" s="198">
        <v>402</v>
      </c>
      <c r="N30" s="198">
        <v>4104</v>
      </c>
      <c r="O30" s="198">
        <f t="shared" si="4"/>
        <v>20634</v>
      </c>
    </row>
    <row r="31" spans="1:15" ht="12.75">
      <c r="A31" s="197" t="s">
        <v>346</v>
      </c>
      <c r="B31" s="198">
        <f t="shared" si="5"/>
        <v>42</v>
      </c>
      <c r="C31" s="198"/>
      <c r="D31" s="198">
        <v>14</v>
      </c>
      <c r="E31" s="198"/>
      <c r="F31" s="198"/>
      <c r="G31" s="198"/>
      <c r="H31" s="198"/>
      <c r="I31" s="198">
        <v>14</v>
      </c>
      <c r="J31" s="198"/>
      <c r="K31" s="198"/>
      <c r="L31" s="198"/>
      <c r="M31" s="198">
        <v>14</v>
      </c>
      <c r="N31" s="198"/>
      <c r="O31" s="198">
        <f t="shared" si="4"/>
        <v>42</v>
      </c>
    </row>
    <row r="32" spans="1:15" ht="12.75">
      <c r="A32" s="197" t="s">
        <v>347</v>
      </c>
      <c r="B32" s="198">
        <v>300757</v>
      </c>
      <c r="C32" s="198">
        <v>30048</v>
      </c>
      <c r="D32" s="198">
        <v>25079</v>
      </c>
      <c r="E32" s="198">
        <v>25240</v>
      </c>
      <c r="F32" s="198">
        <v>23140</v>
      </c>
      <c r="G32" s="198">
        <v>23140</v>
      </c>
      <c r="H32" s="198">
        <v>25628</v>
      </c>
      <c r="I32" s="198">
        <v>27353</v>
      </c>
      <c r="J32" s="198">
        <v>22837</v>
      </c>
      <c r="K32" s="198">
        <v>29721</v>
      </c>
      <c r="L32" s="198">
        <v>24247</v>
      </c>
      <c r="M32" s="198">
        <v>25415</v>
      </c>
      <c r="N32" s="198">
        <v>18909</v>
      </c>
      <c r="O32" s="198">
        <f t="shared" si="4"/>
        <v>300757</v>
      </c>
    </row>
    <row r="33" spans="1:15" ht="12.75">
      <c r="A33" s="197" t="s">
        <v>348</v>
      </c>
      <c r="B33" s="198">
        <f t="shared" si="5"/>
        <v>18330</v>
      </c>
      <c r="C33" s="198">
        <v>1331</v>
      </c>
      <c r="D33" s="198">
        <v>2284</v>
      </c>
      <c r="E33" s="198">
        <v>1331</v>
      </c>
      <c r="F33" s="198">
        <v>1331</v>
      </c>
      <c r="G33" s="198">
        <v>1331</v>
      </c>
      <c r="H33" s="198">
        <v>1331</v>
      </c>
      <c r="I33" s="198">
        <v>1397</v>
      </c>
      <c r="J33" s="198">
        <v>1397</v>
      </c>
      <c r="K33" s="198">
        <v>1247</v>
      </c>
      <c r="L33" s="198">
        <v>1397</v>
      </c>
      <c r="M33" s="198">
        <v>1397</v>
      </c>
      <c r="N33" s="198">
        <v>2556</v>
      </c>
      <c r="O33" s="198">
        <f t="shared" si="4"/>
        <v>18330</v>
      </c>
    </row>
    <row r="34" spans="1:15" ht="12.75">
      <c r="A34" s="197" t="s">
        <v>349</v>
      </c>
      <c r="B34" s="198">
        <f t="shared" si="5"/>
        <v>250</v>
      </c>
      <c r="C34" s="198">
        <v>25</v>
      </c>
      <c r="D34" s="198">
        <v>25</v>
      </c>
      <c r="E34" s="198">
        <v>25</v>
      </c>
      <c r="F34" s="198">
        <v>25</v>
      </c>
      <c r="G34" s="198">
        <v>25</v>
      </c>
      <c r="H34" s="198">
        <v>25</v>
      </c>
      <c r="I34" s="198">
        <v>0</v>
      </c>
      <c r="J34" s="198">
        <v>0</v>
      </c>
      <c r="K34" s="198">
        <v>25</v>
      </c>
      <c r="L34" s="198">
        <v>25</v>
      </c>
      <c r="M34" s="198">
        <v>25</v>
      </c>
      <c r="N34" s="198">
        <v>25</v>
      </c>
      <c r="O34" s="198">
        <f t="shared" si="4"/>
        <v>250</v>
      </c>
    </row>
    <row r="35" spans="1:15" ht="12.75">
      <c r="A35" s="197" t="s">
        <v>350</v>
      </c>
      <c r="B35" s="198">
        <f t="shared" si="5"/>
        <v>42734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>
        <v>42734</v>
      </c>
      <c r="O35" s="198">
        <f t="shared" si="4"/>
        <v>42734</v>
      </c>
    </row>
    <row r="36" spans="1:15" ht="12.75">
      <c r="A36" s="197" t="s">
        <v>351</v>
      </c>
      <c r="B36" s="198">
        <f t="shared" si="5"/>
        <v>25058</v>
      </c>
      <c r="C36" s="198">
        <v>10770</v>
      </c>
      <c r="D36" s="198"/>
      <c r="E36" s="198">
        <v>4992</v>
      </c>
      <c r="F36" s="198"/>
      <c r="G36" s="198"/>
      <c r="H36" s="198">
        <v>2997</v>
      </c>
      <c r="I36" s="198"/>
      <c r="J36" s="198"/>
      <c r="K36" s="198">
        <v>4902</v>
      </c>
      <c r="L36" s="198"/>
      <c r="M36" s="198"/>
      <c r="N36" s="198">
        <v>1397</v>
      </c>
      <c r="O36" s="198">
        <f t="shared" si="4"/>
        <v>25058</v>
      </c>
    </row>
    <row r="37" spans="1:15" ht="12.75">
      <c r="A37" s="197" t="s">
        <v>352</v>
      </c>
      <c r="B37" s="198">
        <f t="shared" si="5"/>
        <v>0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>
        <f t="shared" si="4"/>
        <v>0</v>
      </c>
    </row>
    <row r="38" spans="1:15" ht="12.75">
      <c r="A38" s="203" t="s">
        <v>353</v>
      </c>
      <c r="B38" s="204">
        <f>SUM(B25:B37)</f>
        <v>1159603</v>
      </c>
      <c r="C38" s="204">
        <f aca="true" t="shared" si="6" ref="C38:M38">SUM(C25:C36)</f>
        <v>162355</v>
      </c>
      <c r="D38" s="204">
        <f t="shared" si="6"/>
        <v>74232</v>
      </c>
      <c r="E38" s="204">
        <f t="shared" si="6"/>
        <v>93568</v>
      </c>
      <c r="F38" s="204">
        <f t="shared" si="6"/>
        <v>84097</v>
      </c>
      <c r="G38" s="204">
        <f t="shared" si="6"/>
        <v>67960</v>
      </c>
      <c r="H38" s="204">
        <f t="shared" si="6"/>
        <v>82063</v>
      </c>
      <c r="I38" s="204">
        <f t="shared" si="6"/>
        <v>73510</v>
      </c>
      <c r="J38" s="204">
        <f t="shared" si="6"/>
        <v>70981</v>
      </c>
      <c r="K38" s="204">
        <f t="shared" si="6"/>
        <v>101632</v>
      </c>
      <c r="L38" s="204">
        <f t="shared" si="6"/>
        <v>106015</v>
      </c>
      <c r="M38" s="204">
        <f t="shared" si="6"/>
        <v>89044</v>
      </c>
      <c r="N38" s="204">
        <f>SUM(N25:N37)</f>
        <v>154146</v>
      </c>
      <c r="O38" s="204">
        <f>SUM(O25:O36)</f>
        <v>1159603</v>
      </c>
    </row>
  </sheetData>
  <sheetProtection/>
  <mergeCells count="1">
    <mergeCell ref="A3:O3"/>
  </mergeCells>
  <printOptions/>
  <pageMargins left="0.75" right="0.75" top="1" bottom="1" header="0.5" footer="0.5118055555555556"/>
  <pageSetup horizontalDpi="300" verticalDpi="300" orientation="landscape" paperSize="9" scale="89" r:id="rId1"/>
  <headerFooter alignWithMargins="0">
    <oddHeader>&amp;R8 sz. melléklet
.../2008(....) Egyek ör.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P53"/>
  <sheetViews>
    <sheetView zoomScale="90" zoomScaleNormal="90" zoomScalePageLayoutView="0" workbookViewId="0" topLeftCell="A20">
      <selection activeCell="M33" sqref="M33"/>
    </sheetView>
  </sheetViews>
  <sheetFormatPr defaultColWidth="9.00390625" defaultRowHeight="12.75"/>
  <cols>
    <col min="1" max="1" width="32.875" style="0" customWidth="1"/>
    <col min="2" max="2" width="13.75390625" style="0" customWidth="1"/>
    <col min="3" max="3" width="13.00390625" style="0" customWidth="1"/>
    <col min="4" max="4" width="13.125" style="0" customWidth="1"/>
    <col min="5" max="5" width="12.625" style="0" customWidth="1"/>
    <col min="6" max="6" width="13.00390625" style="0" customWidth="1"/>
    <col min="7" max="7" width="13.125" style="0" customWidth="1"/>
    <col min="8" max="10" width="12.625" style="0" customWidth="1"/>
    <col min="11" max="11" width="14.125" style="0" customWidth="1"/>
    <col min="12" max="12" width="13.875" style="0" customWidth="1"/>
    <col min="13" max="14" width="12.625" style="0" customWidth="1"/>
  </cols>
  <sheetData>
    <row r="3" spans="1:14" ht="15.75">
      <c r="A3" s="312" t="s">
        <v>354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7" ht="12.75">
      <c r="M7" s="194" t="s">
        <v>355</v>
      </c>
    </row>
    <row r="8" spans="1:15" ht="42.75" customHeight="1">
      <c r="A8" s="4" t="s">
        <v>356</v>
      </c>
      <c r="B8" s="207" t="s">
        <v>357</v>
      </c>
      <c r="C8" s="207" t="s">
        <v>358</v>
      </c>
      <c r="D8" s="207" t="s">
        <v>359</v>
      </c>
      <c r="E8" s="207" t="s">
        <v>360</v>
      </c>
      <c r="F8" s="207" t="s">
        <v>361</v>
      </c>
      <c r="G8" s="207" t="s">
        <v>362</v>
      </c>
      <c r="H8" s="207" t="s">
        <v>363</v>
      </c>
      <c r="I8" s="208" t="s">
        <v>364</v>
      </c>
      <c r="J8" s="207" t="s">
        <v>345</v>
      </c>
      <c r="K8" s="207" t="s">
        <v>344</v>
      </c>
      <c r="L8" s="207" t="s">
        <v>365</v>
      </c>
      <c r="M8" s="207" t="s">
        <v>366</v>
      </c>
      <c r="N8" s="207" t="s">
        <v>367</v>
      </c>
      <c r="O8" s="209" t="s">
        <v>7</v>
      </c>
    </row>
    <row r="9" spans="1:15" ht="21" customHeight="1">
      <c r="A9" s="117"/>
      <c r="B9" s="210" t="s">
        <v>368</v>
      </c>
      <c r="C9" s="210" t="s">
        <v>368</v>
      </c>
      <c r="D9" s="210" t="s">
        <v>368</v>
      </c>
      <c r="E9" s="210" t="s">
        <v>369</v>
      </c>
      <c r="F9" s="210" t="s">
        <v>368</v>
      </c>
      <c r="G9" s="210" t="s">
        <v>368</v>
      </c>
      <c r="H9" s="210" t="s">
        <v>368</v>
      </c>
      <c r="I9" s="210" t="s">
        <v>368</v>
      </c>
      <c r="J9" s="210" t="s">
        <v>368</v>
      </c>
      <c r="K9" s="210" t="s">
        <v>368</v>
      </c>
      <c r="L9" s="210" t="s">
        <v>368</v>
      </c>
      <c r="M9" s="210" t="s">
        <v>368</v>
      </c>
      <c r="N9" s="210" t="s">
        <v>368</v>
      </c>
      <c r="O9" s="210" t="s">
        <v>368</v>
      </c>
    </row>
    <row r="10" spans="1:15" ht="21" customHeight="1">
      <c r="A10" s="211" t="s">
        <v>370</v>
      </c>
      <c r="B10" s="212"/>
      <c r="C10" s="212"/>
      <c r="D10" s="212"/>
      <c r="E10" s="212"/>
      <c r="F10" s="212"/>
      <c r="G10" s="212"/>
      <c r="H10" s="212"/>
      <c r="I10" s="213"/>
      <c r="J10" s="212">
        <v>12192</v>
      </c>
      <c r="K10" s="212">
        <v>89720</v>
      </c>
      <c r="L10" s="212"/>
      <c r="M10" s="212"/>
      <c r="N10" s="214"/>
      <c r="O10" s="215">
        <f aca="true" t="shared" si="0" ref="O10:O30">SUM(B10:N10)</f>
        <v>101912</v>
      </c>
    </row>
    <row r="11" spans="1:15" ht="21" customHeight="1">
      <c r="A11" s="216" t="s">
        <v>371</v>
      </c>
      <c r="B11" s="217"/>
      <c r="C11" s="217"/>
      <c r="D11" s="217">
        <v>1380</v>
      </c>
      <c r="E11" s="217"/>
      <c r="F11" s="217"/>
      <c r="G11" s="217"/>
      <c r="H11" s="217"/>
      <c r="I11" s="64"/>
      <c r="J11" s="217"/>
      <c r="K11" s="217"/>
      <c r="L11" s="218"/>
      <c r="M11" s="217"/>
      <c r="N11" s="219"/>
      <c r="O11" s="215">
        <f t="shared" si="0"/>
        <v>1380</v>
      </c>
    </row>
    <row r="12" spans="1:15" ht="21" customHeight="1">
      <c r="A12" s="216" t="s">
        <v>372</v>
      </c>
      <c r="B12" s="217"/>
      <c r="C12" s="217"/>
      <c r="D12" s="217">
        <v>8443</v>
      </c>
      <c r="E12" s="217"/>
      <c r="F12" s="217"/>
      <c r="G12" s="217"/>
      <c r="H12" s="217"/>
      <c r="I12" s="64"/>
      <c r="J12" s="217">
        <v>7821</v>
      </c>
      <c r="K12" s="217">
        <v>12545</v>
      </c>
      <c r="L12" s="217"/>
      <c r="M12" s="217"/>
      <c r="N12" s="219"/>
      <c r="O12" s="215">
        <f t="shared" si="0"/>
        <v>28809</v>
      </c>
    </row>
    <row r="13" spans="1:15" ht="21" customHeight="1">
      <c r="A13" s="216" t="s">
        <v>373</v>
      </c>
      <c r="B13" s="217">
        <f>B14+B15</f>
        <v>86455</v>
      </c>
      <c r="C13" s="217">
        <f>C14+C15</f>
        <v>25783</v>
      </c>
      <c r="D13" s="217">
        <v>41428</v>
      </c>
      <c r="E13" s="217">
        <v>781</v>
      </c>
      <c r="F13" s="217">
        <v>250</v>
      </c>
      <c r="G13" s="217">
        <v>4321</v>
      </c>
      <c r="H13" s="217">
        <v>56367</v>
      </c>
      <c r="I13" s="220">
        <v>13077</v>
      </c>
      <c r="J13" s="217">
        <v>621</v>
      </c>
      <c r="K13" s="217">
        <v>1980</v>
      </c>
      <c r="L13" s="217"/>
      <c r="M13" s="217">
        <v>5950</v>
      </c>
      <c r="N13" s="219">
        <v>3929</v>
      </c>
      <c r="O13" s="215">
        <f t="shared" si="0"/>
        <v>240942</v>
      </c>
    </row>
    <row r="14" spans="1:15" ht="21" customHeight="1">
      <c r="A14" s="216" t="s">
        <v>374</v>
      </c>
      <c r="B14" s="217">
        <v>71589</v>
      </c>
      <c r="C14" s="217">
        <v>21178</v>
      </c>
      <c r="D14" s="217"/>
      <c r="E14" s="217"/>
      <c r="F14" s="217"/>
      <c r="G14" s="217"/>
      <c r="H14" s="217"/>
      <c r="I14" s="64"/>
      <c r="J14" s="217"/>
      <c r="K14" s="217"/>
      <c r="L14" s="217"/>
      <c r="M14" s="217"/>
      <c r="N14" s="219"/>
      <c r="O14" s="215">
        <f t="shared" si="0"/>
        <v>92767</v>
      </c>
    </row>
    <row r="15" spans="1:15" ht="21" customHeight="1">
      <c r="A15" s="216" t="s">
        <v>375</v>
      </c>
      <c r="B15" s="217">
        <v>14866</v>
      </c>
      <c r="C15" s="217">
        <v>4605</v>
      </c>
      <c r="D15" s="217"/>
      <c r="E15" s="217"/>
      <c r="F15" s="217"/>
      <c r="G15" s="217"/>
      <c r="H15" s="217"/>
      <c r="I15" s="64"/>
      <c r="J15" s="217"/>
      <c r="K15" s="217"/>
      <c r="L15" s="217"/>
      <c r="M15" s="217"/>
      <c r="N15" s="219"/>
      <c r="O15" s="215">
        <f t="shared" si="0"/>
        <v>19471</v>
      </c>
    </row>
    <row r="16" spans="1:15" ht="21" customHeight="1">
      <c r="A16" s="216" t="s">
        <v>376</v>
      </c>
      <c r="B16" s="217">
        <v>773</v>
      </c>
      <c r="C16" s="217">
        <v>230</v>
      </c>
      <c r="D16" s="217">
        <v>301</v>
      </c>
      <c r="E16" s="217"/>
      <c r="F16" s="217"/>
      <c r="G16" s="217"/>
      <c r="H16" s="217"/>
      <c r="I16" s="64"/>
      <c r="J16" s="217"/>
      <c r="K16" s="217"/>
      <c r="L16" s="217"/>
      <c r="M16" s="217"/>
      <c r="N16" s="219"/>
      <c r="O16" s="215">
        <f t="shared" si="0"/>
        <v>1304</v>
      </c>
    </row>
    <row r="17" spans="1:16" ht="21" customHeight="1">
      <c r="A17" s="216" t="s">
        <v>377</v>
      </c>
      <c r="B17" s="217">
        <v>45584</v>
      </c>
      <c r="C17" s="217">
        <v>16092</v>
      </c>
      <c r="D17" s="217">
        <v>2203</v>
      </c>
      <c r="E17" s="217"/>
      <c r="F17" s="217"/>
      <c r="G17" s="217"/>
      <c r="H17" s="217"/>
      <c r="I17" s="64"/>
      <c r="J17" s="217"/>
      <c r="K17" s="217">
        <v>2725</v>
      </c>
      <c r="L17" s="217"/>
      <c r="M17" s="217"/>
      <c r="N17" s="219"/>
      <c r="O17" s="215">
        <f t="shared" si="0"/>
        <v>66604</v>
      </c>
      <c r="P17" s="119"/>
    </row>
    <row r="18" spans="1:15" ht="21" customHeight="1">
      <c r="A18" s="216" t="s">
        <v>378</v>
      </c>
      <c r="B18" s="217"/>
      <c r="C18" s="217"/>
      <c r="D18" s="217">
        <v>19385</v>
      </c>
      <c r="E18" s="217"/>
      <c r="F18" s="217"/>
      <c r="G18" s="217"/>
      <c r="H18" s="217"/>
      <c r="I18" s="64"/>
      <c r="J18" s="217"/>
      <c r="K18" s="217"/>
      <c r="L18" s="217"/>
      <c r="M18" s="217"/>
      <c r="N18" s="219"/>
      <c r="O18" s="215">
        <f t="shared" si="0"/>
        <v>19385</v>
      </c>
    </row>
    <row r="19" spans="1:15" ht="21" customHeight="1">
      <c r="A19" s="216" t="s">
        <v>379</v>
      </c>
      <c r="B19" s="217"/>
      <c r="C19" s="217"/>
      <c r="D19" s="217"/>
      <c r="E19" s="217"/>
      <c r="F19" s="217"/>
      <c r="G19" s="217"/>
      <c r="H19" s="217"/>
      <c r="I19" s="64"/>
      <c r="J19" s="217"/>
      <c r="K19" s="217"/>
      <c r="L19" s="217"/>
      <c r="M19" s="217"/>
      <c r="N19" s="219"/>
      <c r="O19" s="215">
        <f t="shared" si="0"/>
        <v>0</v>
      </c>
    </row>
    <row r="20" spans="1:15" ht="21" customHeight="1">
      <c r="A20" s="216" t="s">
        <v>380</v>
      </c>
      <c r="B20" s="217"/>
      <c r="C20" s="217"/>
      <c r="D20" s="217"/>
      <c r="E20" s="217"/>
      <c r="F20" s="217"/>
      <c r="G20" s="217"/>
      <c r="H20" s="217"/>
      <c r="I20" s="64"/>
      <c r="J20" s="217"/>
      <c r="K20" s="217"/>
      <c r="L20" s="217">
        <v>61842</v>
      </c>
      <c r="M20" s="217"/>
      <c r="N20" s="219"/>
      <c r="O20" s="215">
        <f t="shared" si="0"/>
        <v>61842</v>
      </c>
    </row>
    <row r="21" spans="1:15" ht="21" customHeight="1">
      <c r="A21" s="216" t="s">
        <v>381</v>
      </c>
      <c r="B21" s="217"/>
      <c r="C21" s="217"/>
      <c r="D21" s="217">
        <v>4037</v>
      </c>
      <c r="E21" s="217"/>
      <c r="F21" s="217"/>
      <c r="G21" s="217"/>
      <c r="H21" s="217"/>
      <c r="I21" s="64"/>
      <c r="J21" s="217"/>
      <c r="K21" s="217"/>
      <c r="L21" s="217"/>
      <c r="M21" s="217"/>
      <c r="N21" s="219"/>
      <c r="O21" s="215">
        <f t="shared" si="0"/>
        <v>4037</v>
      </c>
    </row>
    <row r="22" spans="1:15" ht="21" customHeight="1">
      <c r="A22" s="216" t="s">
        <v>382</v>
      </c>
      <c r="B22" s="217"/>
      <c r="C22" s="217"/>
      <c r="D22" s="217">
        <v>152</v>
      </c>
      <c r="E22" s="217"/>
      <c r="F22" s="217"/>
      <c r="G22" s="217"/>
      <c r="H22" s="217"/>
      <c r="I22" s="64"/>
      <c r="J22" s="217"/>
      <c r="K22" s="217"/>
      <c r="L22" s="217"/>
      <c r="M22" s="217"/>
      <c r="N22" s="219"/>
      <c r="O22" s="215">
        <f t="shared" si="0"/>
        <v>152</v>
      </c>
    </row>
    <row r="23" spans="1:15" ht="21" customHeight="1">
      <c r="A23" s="216" t="s">
        <v>383</v>
      </c>
      <c r="B23" s="217"/>
      <c r="C23" s="217"/>
      <c r="D23" s="217">
        <v>133</v>
      </c>
      <c r="E23" s="217"/>
      <c r="F23" s="217"/>
      <c r="G23" s="217"/>
      <c r="H23" s="217">
        <v>21</v>
      </c>
      <c r="I23" s="64">
        <v>4300</v>
      </c>
      <c r="J23" s="217"/>
      <c r="K23" s="217"/>
      <c r="L23" s="217"/>
      <c r="M23" s="217"/>
      <c r="N23" s="219"/>
      <c r="O23" s="215">
        <f t="shared" si="0"/>
        <v>4454</v>
      </c>
    </row>
    <row r="24" spans="1:15" ht="21" customHeight="1">
      <c r="A24" s="216" t="s">
        <v>384</v>
      </c>
      <c r="B24" s="217"/>
      <c r="C24" s="217">
        <v>5694</v>
      </c>
      <c r="D24" s="217"/>
      <c r="E24" s="217"/>
      <c r="F24" s="217"/>
      <c r="G24" s="217">
        <v>64646</v>
      </c>
      <c r="H24" s="217"/>
      <c r="I24" s="64"/>
      <c r="J24" s="217"/>
      <c r="K24" s="217"/>
      <c r="L24" s="217"/>
      <c r="M24" s="217"/>
      <c r="N24" s="219"/>
      <c r="O24" s="215">
        <f t="shared" si="0"/>
        <v>70340</v>
      </c>
    </row>
    <row r="25" spans="1:15" ht="21" customHeight="1">
      <c r="A25" s="216" t="s">
        <v>385</v>
      </c>
      <c r="B25" s="217"/>
      <c r="C25" s="217"/>
      <c r="D25" s="217"/>
      <c r="E25" s="217"/>
      <c r="F25" s="217"/>
      <c r="G25" s="217">
        <v>137452</v>
      </c>
      <c r="H25" s="217"/>
      <c r="I25" s="64"/>
      <c r="J25" s="217"/>
      <c r="K25" s="217"/>
      <c r="L25" s="217"/>
      <c r="M25" s="217"/>
      <c r="N25" s="219"/>
      <c r="O25" s="215">
        <f t="shared" si="0"/>
        <v>137452</v>
      </c>
    </row>
    <row r="26" spans="1:15" ht="21" customHeight="1">
      <c r="A26" s="216" t="s">
        <v>386</v>
      </c>
      <c r="B26" s="217"/>
      <c r="C26" s="217"/>
      <c r="D26" s="217">
        <v>150</v>
      </c>
      <c r="E26" s="217"/>
      <c r="F26" s="217"/>
      <c r="G26" s="217">
        <v>7195</v>
      </c>
      <c r="H26" s="217"/>
      <c r="I26" s="64"/>
      <c r="J26" s="217"/>
      <c r="K26" s="217"/>
      <c r="L26" s="217"/>
      <c r="M26" s="217"/>
      <c r="N26" s="219"/>
      <c r="O26" s="215">
        <f t="shared" si="0"/>
        <v>7345</v>
      </c>
    </row>
    <row r="27" spans="1:15" ht="21" customHeight="1">
      <c r="A27" s="216" t="s">
        <v>387</v>
      </c>
      <c r="B27" s="217"/>
      <c r="C27" s="217"/>
      <c r="D27" s="217">
        <v>2667</v>
      </c>
      <c r="E27" s="217"/>
      <c r="F27" s="217"/>
      <c r="G27" s="217">
        <v>9910</v>
      </c>
      <c r="H27" s="217"/>
      <c r="I27" s="64"/>
      <c r="J27" s="217"/>
      <c r="K27" s="217"/>
      <c r="L27" s="217"/>
      <c r="M27" s="217"/>
      <c r="N27" s="219"/>
      <c r="O27" s="215">
        <f t="shared" si="0"/>
        <v>12577</v>
      </c>
    </row>
    <row r="28" spans="1:16" ht="21" customHeight="1">
      <c r="A28" s="216" t="s">
        <v>388</v>
      </c>
      <c r="B28" s="217"/>
      <c r="C28" s="217"/>
      <c r="D28" s="217"/>
      <c r="E28" s="217"/>
      <c r="F28" s="217"/>
      <c r="G28" s="217"/>
      <c r="H28" s="217"/>
      <c r="I28" s="64"/>
      <c r="J28" s="217"/>
      <c r="K28" s="217">
        <v>6360</v>
      </c>
      <c r="L28" s="217"/>
      <c r="M28" s="217"/>
      <c r="N28" s="219"/>
      <c r="O28" s="215">
        <f t="shared" si="0"/>
        <v>6360</v>
      </c>
      <c r="P28" s="119"/>
    </row>
    <row r="29" spans="1:15" ht="21" customHeight="1">
      <c r="A29" s="216" t="s">
        <v>389</v>
      </c>
      <c r="B29" s="217"/>
      <c r="C29" s="217"/>
      <c r="D29" s="217">
        <v>1771</v>
      </c>
      <c r="E29" s="217"/>
      <c r="F29" s="217"/>
      <c r="G29" s="217"/>
      <c r="H29" s="217"/>
      <c r="I29" s="64">
        <v>953</v>
      </c>
      <c r="J29" s="217"/>
      <c r="K29" s="217">
        <v>7222</v>
      </c>
      <c r="L29" s="217"/>
      <c r="M29" s="217"/>
      <c r="N29" s="219"/>
      <c r="O29" s="215">
        <f t="shared" si="0"/>
        <v>9946</v>
      </c>
    </row>
    <row r="30" spans="1:15" ht="21" customHeight="1">
      <c r="A30" s="221" t="s">
        <v>390</v>
      </c>
      <c r="B30" s="222"/>
      <c r="C30" s="222"/>
      <c r="D30" s="222"/>
      <c r="E30" s="222"/>
      <c r="F30" s="222"/>
      <c r="G30" s="222"/>
      <c r="H30" s="222"/>
      <c r="I30" s="223"/>
      <c r="J30" s="222"/>
      <c r="K30" s="222">
        <v>1800</v>
      </c>
      <c r="L30" s="222"/>
      <c r="M30" s="222"/>
      <c r="N30" s="224"/>
      <c r="O30" s="225">
        <f t="shared" si="0"/>
        <v>1800</v>
      </c>
    </row>
    <row r="31" spans="1:15" ht="21" customHeight="1">
      <c r="A31" s="106" t="s">
        <v>7</v>
      </c>
      <c r="B31" s="226">
        <f>SUM(B10+B11+B12+B13+B17+B18+B19+B20+B22+B23+B24+B25+B26+B28+B29+B30+B16)</f>
        <v>132812</v>
      </c>
      <c r="C31" s="226">
        <f>SUM(C10+C11+C12+C13+C17+C18+C19+C20+C22+C23+C24+C25+C26+C28+C29+C30+C16)</f>
        <v>47799</v>
      </c>
      <c r="D31" s="226">
        <f aca="true" t="shared" si="1" ref="D31:N31">SUM(D10:D30)</f>
        <v>82050</v>
      </c>
      <c r="E31" s="226">
        <f t="shared" si="1"/>
        <v>781</v>
      </c>
      <c r="F31" s="226">
        <f t="shared" si="1"/>
        <v>250</v>
      </c>
      <c r="G31" s="226">
        <f t="shared" si="1"/>
        <v>223524</v>
      </c>
      <c r="H31" s="226">
        <f t="shared" si="1"/>
        <v>56388</v>
      </c>
      <c r="I31" s="226">
        <f t="shared" si="1"/>
        <v>18330</v>
      </c>
      <c r="J31" s="226">
        <f t="shared" si="1"/>
        <v>20634</v>
      </c>
      <c r="K31" s="226">
        <f t="shared" si="1"/>
        <v>122352</v>
      </c>
      <c r="L31" s="226">
        <f t="shared" si="1"/>
        <v>61842</v>
      </c>
      <c r="M31" s="226">
        <f t="shared" si="1"/>
        <v>5950</v>
      </c>
      <c r="N31" s="226">
        <f t="shared" si="1"/>
        <v>3929</v>
      </c>
      <c r="O31" s="226">
        <f>SUM(O10:O30)-O14-O15</f>
        <v>776641</v>
      </c>
    </row>
    <row r="35" spans="1:8" ht="12.75">
      <c r="A35" s="227"/>
      <c r="B35" s="228"/>
      <c r="C35" s="228"/>
      <c r="D35" s="228"/>
      <c r="E35" s="228"/>
      <c r="F35" s="228"/>
      <c r="G35" s="228"/>
      <c r="H35" s="229"/>
    </row>
    <row r="36" spans="1:8" ht="12.75">
      <c r="A36" s="87"/>
      <c r="B36" s="228"/>
      <c r="C36" s="228"/>
      <c r="D36" s="228"/>
      <c r="E36" s="228"/>
      <c r="F36" s="228"/>
      <c r="G36" s="228"/>
      <c r="H36" s="229"/>
    </row>
    <row r="37" spans="1:8" ht="12.75">
      <c r="A37" s="230"/>
      <c r="B37" s="228"/>
      <c r="C37" s="228"/>
      <c r="D37" s="228"/>
      <c r="E37" s="228"/>
      <c r="F37" s="228"/>
      <c r="G37" s="228"/>
      <c r="H37" s="229"/>
    </row>
    <row r="38" spans="1:8" ht="12.75">
      <c r="A38" s="230"/>
      <c r="B38" s="228"/>
      <c r="C38" s="228"/>
      <c r="D38" s="228"/>
      <c r="E38" s="228"/>
      <c r="F38" s="228"/>
      <c r="G38" s="228"/>
      <c r="H38" s="231"/>
    </row>
    <row r="39" spans="1:8" ht="12.75">
      <c r="A39" s="230"/>
      <c r="B39" s="228"/>
      <c r="C39" s="228"/>
      <c r="D39" s="228"/>
      <c r="E39" s="228"/>
      <c r="F39" s="228"/>
      <c r="G39" s="228"/>
      <c r="H39" s="231"/>
    </row>
    <row r="40" spans="1:8" ht="12.75">
      <c r="A40" s="230"/>
      <c r="B40" s="228"/>
      <c r="C40" s="228"/>
      <c r="D40" s="228"/>
      <c r="E40" s="228"/>
      <c r="F40" s="228"/>
      <c r="G40" s="228"/>
      <c r="H40" s="231"/>
    </row>
    <row r="41" spans="1:8" ht="12.75">
      <c r="A41" s="230"/>
      <c r="B41" s="228"/>
      <c r="C41" s="228"/>
      <c r="D41" s="228"/>
      <c r="E41" s="228"/>
      <c r="F41" s="228"/>
      <c r="G41" s="228"/>
      <c r="H41" s="231"/>
    </row>
    <row r="42" spans="1:8" ht="12.75">
      <c r="A42" s="230"/>
      <c r="B42" s="228"/>
      <c r="C42" s="228"/>
      <c r="D42" s="228"/>
      <c r="E42" s="228"/>
      <c r="F42" s="228"/>
      <c r="G42" s="228"/>
      <c r="H42" s="231"/>
    </row>
    <row r="43" spans="1:8" ht="12.75">
      <c r="A43" s="230"/>
      <c r="B43" s="228"/>
      <c r="C43" s="228"/>
      <c r="D43" s="228"/>
      <c r="E43" s="228"/>
      <c r="F43" s="228"/>
      <c r="G43" s="228"/>
      <c r="H43" s="231"/>
    </row>
    <row r="44" spans="1:8" ht="12.75">
      <c r="A44" s="230"/>
      <c r="B44" s="228"/>
      <c r="C44" s="228"/>
      <c r="D44" s="228"/>
      <c r="E44" s="228"/>
      <c r="F44" s="228"/>
      <c r="G44" s="228"/>
      <c r="H44" s="231"/>
    </row>
    <row r="45" spans="1:8" ht="12.75">
      <c r="A45" s="230"/>
      <c r="B45" s="228"/>
      <c r="C45" s="228"/>
      <c r="D45" s="228"/>
      <c r="E45" s="228"/>
      <c r="F45" s="228"/>
      <c r="G45" s="228"/>
      <c r="H45" s="231"/>
    </row>
    <row r="46" spans="1:8" ht="12.75">
      <c r="A46" s="230"/>
      <c r="B46" s="228"/>
      <c r="C46" s="228"/>
      <c r="D46" s="228"/>
      <c r="E46" s="228"/>
      <c r="F46" s="228"/>
      <c r="G46" s="228"/>
      <c r="H46" s="231"/>
    </row>
    <row r="47" spans="1:8" ht="12.75">
      <c r="A47" s="230"/>
      <c r="B47" s="228"/>
      <c r="C47" s="228"/>
      <c r="D47" s="228"/>
      <c r="E47" s="228"/>
      <c r="F47" s="228"/>
      <c r="G47" s="228"/>
      <c r="H47" s="231"/>
    </row>
    <row r="48" spans="1:9" ht="12.75">
      <c r="A48" s="230"/>
      <c r="B48" s="228"/>
      <c r="C48" s="228"/>
      <c r="D48" s="228"/>
      <c r="E48" s="228"/>
      <c r="F48" s="228"/>
      <c r="G48" s="228"/>
      <c r="H48" s="231"/>
      <c r="I48" s="232"/>
    </row>
    <row r="49" spans="1:8" ht="12.75">
      <c r="A49" s="230"/>
      <c r="B49" s="228"/>
      <c r="C49" s="228"/>
      <c r="D49" s="228"/>
      <c r="E49" s="228"/>
      <c r="F49" s="228"/>
      <c r="G49" s="228"/>
      <c r="H49" s="231"/>
    </row>
    <row r="50" spans="1:8" ht="12.75">
      <c r="A50" s="230"/>
      <c r="B50" s="228"/>
      <c r="C50" s="228"/>
      <c r="D50" s="228"/>
      <c r="E50" s="228"/>
      <c r="F50" s="228"/>
      <c r="G50" s="228"/>
      <c r="H50" s="231"/>
    </row>
    <row r="51" spans="1:8" ht="12.75">
      <c r="A51" s="87"/>
      <c r="B51" s="228"/>
      <c r="C51" s="228"/>
      <c r="D51" s="228"/>
      <c r="E51" s="228"/>
      <c r="F51" s="228"/>
      <c r="G51" s="228"/>
      <c r="H51" s="231"/>
    </row>
    <row r="52" spans="2:8" ht="12.75">
      <c r="B52" s="231"/>
      <c r="C52" s="231"/>
      <c r="D52" s="231"/>
      <c r="E52" s="231"/>
      <c r="F52" s="231"/>
      <c r="G52" s="231"/>
      <c r="H52" s="231"/>
    </row>
    <row r="53" spans="2:8" ht="12.75">
      <c r="B53" s="232"/>
      <c r="C53" s="232"/>
      <c r="D53" s="232"/>
      <c r="E53" s="232"/>
      <c r="F53" s="232"/>
      <c r="G53" s="232"/>
      <c r="H53" s="232"/>
    </row>
  </sheetData>
  <sheetProtection/>
  <mergeCells count="1">
    <mergeCell ref="A3:N3"/>
  </mergeCells>
  <printOptions/>
  <pageMargins left="0.75" right="0.75" top="1" bottom="1" header="0.5" footer="0.5118055555555556"/>
  <pageSetup horizontalDpi="300" verticalDpi="300" orientation="landscape" paperSize="9" scale="64"/>
  <headerFooter alignWithMargins="0">
    <oddHeader>&amp;R9. sz. melléklet
.../2008(...) Egyek ör.</oddHeader>
  </headerFooter>
  <rowBreaks count="1" manualBreakCount="1"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D3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5.25390625" style="233" customWidth="1"/>
    <col min="2" max="2" width="15.125" style="233" customWidth="1"/>
    <col min="3" max="3" width="38.25390625" style="233" customWidth="1"/>
    <col min="4" max="4" width="20.00390625" style="233" customWidth="1"/>
  </cols>
  <sheetData>
    <row r="2" spans="1:3" ht="12.75">
      <c r="A2" s="234" t="s">
        <v>391</v>
      </c>
      <c r="B2" s="234"/>
      <c r="C2" s="234"/>
    </row>
    <row r="3" spans="1:3" ht="12.75">
      <c r="A3" s="234"/>
      <c r="B3" s="234"/>
      <c r="C3" s="234"/>
    </row>
    <row r="4" spans="1:2" ht="12.75">
      <c r="A4" s="234"/>
      <c r="B4" s="234"/>
    </row>
    <row r="6" spans="1:4" ht="15.75">
      <c r="A6" s="317" t="s">
        <v>392</v>
      </c>
      <c r="B6" s="235" t="s">
        <v>393</v>
      </c>
      <c r="C6" s="318" t="s">
        <v>394</v>
      </c>
      <c r="D6" s="236" t="s">
        <v>393</v>
      </c>
    </row>
    <row r="7" spans="1:4" ht="15.75">
      <c r="A7" s="317"/>
      <c r="B7" s="237" t="s">
        <v>395</v>
      </c>
      <c r="C7" s="318"/>
      <c r="D7" s="238" t="s">
        <v>395</v>
      </c>
    </row>
    <row r="8" spans="1:4" ht="15.75">
      <c r="A8" s="317"/>
      <c r="B8" s="239" t="s">
        <v>396</v>
      </c>
      <c r="C8" s="318"/>
      <c r="D8" s="240" t="s">
        <v>396</v>
      </c>
    </row>
    <row r="9" spans="1:4" ht="15.75">
      <c r="A9" s="241" t="s">
        <v>397</v>
      </c>
      <c r="B9" s="242"/>
      <c r="C9" s="243" t="s">
        <v>398</v>
      </c>
      <c r="D9" s="244"/>
    </row>
    <row r="10" spans="1:4" ht="15.75">
      <c r="A10" s="245" t="s">
        <v>399</v>
      </c>
      <c r="B10" s="246">
        <v>311459</v>
      </c>
      <c r="C10" s="247" t="s">
        <v>400</v>
      </c>
      <c r="D10" s="248">
        <v>28173</v>
      </c>
    </row>
    <row r="11" spans="1:4" ht="15.75">
      <c r="A11" s="245" t="s">
        <v>120</v>
      </c>
      <c r="B11" s="246">
        <v>101712</v>
      </c>
      <c r="C11" s="247" t="s">
        <v>401</v>
      </c>
      <c r="D11" s="248">
        <v>246466</v>
      </c>
    </row>
    <row r="12" spans="1:4" ht="15.75">
      <c r="A12" s="245" t="s">
        <v>121</v>
      </c>
      <c r="B12" s="246">
        <v>143021</v>
      </c>
      <c r="C12" s="247" t="s">
        <v>402</v>
      </c>
      <c r="D12" s="248">
        <v>505447</v>
      </c>
    </row>
    <row r="13" spans="1:4" ht="15.75">
      <c r="A13" s="245" t="s">
        <v>403</v>
      </c>
      <c r="B13" s="246">
        <v>4017</v>
      </c>
      <c r="C13" s="247"/>
      <c r="D13" s="248"/>
    </row>
    <row r="14" spans="1:4" ht="15.75">
      <c r="A14" s="245" t="s">
        <v>404</v>
      </c>
      <c r="B14" s="246">
        <v>250</v>
      </c>
      <c r="C14" s="249" t="s">
        <v>405</v>
      </c>
      <c r="D14" s="248">
        <v>51889</v>
      </c>
    </row>
    <row r="15" spans="1:4" ht="15.75">
      <c r="A15" s="245" t="s">
        <v>270</v>
      </c>
      <c r="B15" s="250">
        <v>22651</v>
      </c>
      <c r="C15" s="247" t="s">
        <v>406</v>
      </c>
      <c r="D15" s="248"/>
    </row>
    <row r="16" spans="1:4" ht="15.75">
      <c r="A16" s="245" t="s">
        <v>407</v>
      </c>
      <c r="B16" s="250">
        <v>56388</v>
      </c>
      <c r="C16" s="247" t="s">
        <v>408</v>
      </c>
      <c r="D16" s="248">
        <v>3639</v>
      </c>
    </row>
    <row r="17" spans="1:4" ht="15.75">
      <c r="A17" s="245" t="s">
        <v>409</v>
      </c>
      <c r="B17" s="250">
        <v>240048</v>
      </c>
      <c r="C17" s="247" t="s">
        <v>334</v>
      </c>
      <c r="D17" s="248">
        <v>79437</v>
      </c>
    </row>
    <row r="18" spans="1:4" ht="15.75">
      <c r="A18" s="245" t="s">
        <v>367</v>
      </c>
      <c r="B18" s="246">
        <v>921</v>
      </c>
      <c r="C18" s="247" t="s">
        <v>410</v>
      </c>
      <c r="D18" s="248">
        <v>8331</v>
      </c>
    </row>
    <row r="19" spans="1:4" ht="15.75">
      <c r="A19" s="251" t="s">
        <v>365</v>
      </c>
      <c r="B19" s="252">
        <v>42734</v>
      </c>
      <c r="C19" s="253"/>
      <c r="D19" s="254"/>
    </row>
    <row r="20" spans="1:4" ht="15.75">
      <c r="A20" s="255" t="s">
        <v>411</v>
      </c>
      <c r="B20" s="256">
        <f>SUM(B10:B19)</f>
        <v>923201</v>
      </c>
      <c r="C20" s="257" t="s">
        <v>412</v>
      </c>
      <c r="D20" s="258">
        <f>SUM(D10:D19)</f>
        <v>923382</v>
      </c>
    </row>
    <row r="21" spans="1:4" ht="15.75">
      <c r="A21" s="241" t="s">
        <v>413</v>
      </c>
      <c r="B21" s="242"/>
      <c r="C21" s="259" t="s">
        <v>414</v>
      </c>
      <c r="D21" s="244"/>
    </row>
    <row r="22" spans="1:4" ht="15.75">
      <c r="A22" s="241"/>
      <c r="B22" s="242"/>
      <c r="C22" s="247" t="s">
        <v>400</v>
      </c>
      <c r="D22" s="248">
        <v>80</v>
      </c>
    </row>
    <row r="23" spans="1:4" ht="15.75">
      <c r="A23" s="245" t="s">
        <v>415</v>
      </c>
      <c r="B23" s="246">
        <v>187660</v>
      </c>
      <c r="C23" s="247" t="s">
        <v>416</v>
      </c>
      <c r="D23" s="248">
        <v>61527</v>
      </c>
    </row>
    <row r="24" spans="1:4" ht="15.75">
      <c r="A24" s="245" t="s">
        <v>417</v>
      </c>
      <c r="B24" s="246">
        <v>20634</v>
      </c>
      <c r="C24" s="247" t="s">
        <v>418</v>
      </c>
      <c r="D24" s="248">
        <v>875</v>
      </c>
    </row>
    <row r="25" spans="1:4" ht="15.75">
      <c r="A25" s="245" t="s">
        <v>290</v>
      </c>
      <c r="B25" s="246"/>
      <c r="C25" s="247" t="s">
        <v>419</v>
      </c>
      <c r="D25" s="248">
        <v>500</v>
      </c>
    </row>
    <row r="26" spans="1:4" ht="15.75">
      <c r="A26" s="245" t="s">
        <v>420</v>
      </c>
      <c r="B26" s="246">
        <v>42</v>
      </c>
      <c r="C26" s="247" t="s">
        <v>421</v>
      </c>
      <c r="D26" s="248">
        <v>90824</v>
      </c>
    </row>
    <row r="27" spans="1:4" ht="15.75">
      <c r="A27" s="245" t="s">
        <v>422</v>
      </c>
      <c r="B27" s="246">
        <v>19108</v>
      </c>
      <c r="C27" s="260" t="s">
        <v>423</v>
      </c>
      <c r="D27" s="248">
        <v>1846</v>
      </c>
    </row>
    <row r="28" spans="1:4" ht="15.75">
      <c r="A28" s="245" t="s">
        <v>424</v>
      </c>
      <c r="B28" s="246">
        <v>5950</v>
      </c>
      <c r="C28" s="247" t="s">
        <v>425</v>
      </c>
      <c r="D28" s="248">
        <v>9542</v>
      </c>
    </row>
    <row r="29" spans="1:4" ht="15.75">
      <c r="A29" s="245" t="s">
        <v>128</v>
      </c>
      <c r="B29" s="246">
        <v>3008</v>
      </c>
      <c r="C29" s="247" t="s">
        <v>426</v>
      </c>
      <c r="D29" s="248">
        <v>48408</v>
      </c>
    </row>
    <row r="30" spans="1:4" ht="15.75">
      <c r="A30" s="245"/>
      <c r="B30" s="246"/>
      <c r="C30" s="247" t="s">
        <v>427</v>
      </c>
      <c r="D30" s="248">
        <v>22619</v>
      </c>
    </row>
    <row r="31" spans="1:4" ht="15.75">
      <c r="A31" s="255" t="s">
        <v>428</v>
      </c>
      <c r="B31" s="261">
        <f>SUM(B23:B30)</f>
        <v>236402</v>
      </c>
      <c r="C31" s="262" t="s">
        <v>429</v>
      </c>
      <c r="D31" s="258">
        <f>SUM(D22:D30)</f>
        <v>236221</v>
      </c>
    </row>
    <row r="32" spans="1:4" ht="15.75">
      <c r="A32" s="255" t="s">
        <v>430</v>
      </c>
      <c r="B32" s="261">
        <f>SUM(B20+B31)</f>
        <v>1159603</v>
      </c>
      <c r="C32" s="262" t="s">
        <v>430</v>
      </c>
      <c r="D32" s="258">
        <f>SUM(D20+D31)</f>
        <v>1159603</v>
      </c>
    </row>
  </sheetData>
  <sheetProtection/>
  <mergeCells count="2">
    <mergeCell ref="A6:A8"/>
    <mergeCell ref="C6:C8"/>
  </mergeCells>
  <printOptions/>
  <pageMargins left="0.7875" right="0.19652777777777777" top="0.984027777777778" bottom="0.55" header="0.5118055555555556" footer="0.5118055555555556"/>
  <pageSetup horizontalDpi="300" verticalDpi="300" orientation="landscape" paperSize="9" scale="97" r:id="rId1"/>
  <headerFooter alignWithMargins="0">
    <oddHeader>&amp;R11. sz. melléklet
.../2008(...) Egyek ör.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E45"/>
  <sheetViews>
    <sheetView zoomScale="90" zoomScaleNormal="90" zoomScalePageLayoutView="0" workbookViewId="0" topLeftCell="D1">
      <selection activeCell="B23" sqref="B23"/>
    </sheetView>
  </sheetViews>
  <sheetFormatPr defaultColWidth="9.00390625" defaultRowHeight="12.75"/>
  <cols>
    <col min="2" max="2" width="38.625" style="0" customWidth="1"/>
    <col min="3" max="5" width="33.75390625" style="0" customWidth="1"/>
  </cols>
  <sheetData>
    <row r="1" spans="2:5" ht="18">
      <c r="B1" s="316" t="s">
        <v>431</v>
      </c>
      <c r="C1" s="316"/>
      <c r="D1" s="316"/>
      <c r="E1" s="316"/>
    </row>
    <row r="2" spans="2:5" ht="18">
      <c r="B2" s="316" t="s">
        <v>432</v>
      </c>
      <c r="C2" s="316"/>
      <c r="D2" s="316"/>
      <c r="E2" s="316"/>
    </row>
    <row r="3" spans="2:5" ht="12.75">
      <c r="B3" s="118"/>
      <c r="C3" s="118"/>
      <c r="D3" s="118"/>
      <c r="E3" s="118"/>
    </row>
    <row r="4" spans="2:5" ht="15.75">
      <c r="B4" s="73" t="s">
        <v>310</v>
      </c>
      <c r="C4" s="73" t="s">
        <v>433</v>
      </c>
      <c r="D4" s="73" t="s">
        <v>434</v>
      </c>
      <c r="E4" s="73" t="s">
        <v>435</v>
      </c>
    </row>
    <row r="5" spans="2:5" ht="15.75">
      <c r="B5" s="319" t="s">
        <v>436</v>
      </c>
      <c r="C5" s="319"/>
      <c r="D5" s="319"/>
      <c r="E5" s="319"/>
    </row>
    <row r="6" spans="2:5" ht="12.75">
      <c r="B6" s="263" t="s">
        <v>437</v>
      </c>
      <c r="C6" s="264">
        <v>28173</v>
      </c>
      <c r="D6" s="264">
        <v>31980</v>
      </c>
      <c r="E6" s="265">
        <v>32590</v>
      </c>
    </row>
    <row r="7" spans="2:5" ht="12.75">
      <c r="B7" s="266" t="s">
        <v>438</v>
      </c>
      <c r="C7" s="65">
        <v>246466</v>
      </c>
      <c r="D7" s="65">
        <v>270000</v>
      </c>
      <c r="E7" s="267">
        <v>300000</v>
      </c>
    </row>
    <row r="8" spans="2:5" ht="12.75">
      <c r="B8" s="266" t="s">
        <v>439</v>
      </c>
      <c r="C8" s="65">
        <v>505447</v>
      </c>
      <c r="D8" s="65">
        <v>510000</v>
      </c>
      <c r="E8" s="267">
        <v>520000</v>
      </c>
    </row>
    <row r="9" spans="2:5" ht="12.75">
      <c r="B9" s="266" t="s">
        <v>440</v>
      </c>
      <c r="C9" s="65">
        <v>51889</v>
      </c>
      <c r="D9" s="65">
        <v>17000</v>
      </c>
      <c r="E9" s="267">
        <v>18000</v>
      </c>
    </row>
    <row r="10" spans="2:5" ht="12.75">
      <c r="B10" s="268" t="s">
        <v>406</v>
      </c>
      <c r="C10" s="269">
        <v>8331</v>
      </c>
      <c r="D10" s="269"/>
      <c r="E10" s="270"/>
    </row>
    <row r="11" spans="2:5" ht="12.75">
      <c r="B11" s="268" t="s">
        <v>441</v>
      </c>
      <c r="C11" s="269">
        <v>3639</v>
      </c>
      <c r="D11" s="269"/>
      <c r="E11" s="270"/>
    </row>
    <row r="12" spans="2:5" ht="12.75">
      <c r="B12" s="268" t="s">
        <v>442</v>
      </c>
      <c r="C12" s="269">
        <v>79437</v>
      </c>
      <c r="D12" s="269"/>
      <c r="E12" s="270"/>
    </row>
    <row r="13" spans="2:5" ht="15">
      <c r="B13" s="271" t="s">
        <v>443</v>
      </c>
      <c r="C13" s="272">
        <f>SUM(C6:C12)</f>
        <v>923382</v>
      </c>
      <c r="D13" s="272">
        <f>SUM(D6:D12)</f>
        <v>828980</v>
      </c>
      <c r="E13" s="272">
        <f>SUM(E6:E12)</f>
        <v>870590</v>
      </c>
    </row>
    <row r="14" spans="2:5" ht="12.75">
      <c r="B14" s="263" t="s">
        <v>399</v>
      </c>
      <c r="C14" s="264">
        <v>311459</v>
      </c>
      <c r="D14" s="264">
        <v>288400</v>
      </c>
      <c r="E14" s="265">
        <v>302820</v>
      </c>
    </row>
    <row r="15" spans="2:5" ht="12.75">
      <c r="B15" s="266" t="s">
        <v>120</v>
      </c>
      <c r="C15" s="65">
        <v>101712</v>
      </c>
      <c r="D15" s="65">
        <v>96050</v>
      </c>
      <c r="E15" s="267">
        <v>100850</v>
      </c>
    </row>
    <row r="16" spans="2:5" ht="12.75">
      <c r="B16" s="266" t="s">
        <v>121</v>
      </c>
      <c r="C16" s="65">
        <v>147038</v>
      </c>
      <c r="D16" s="65">
        <v>128740</v>
      </c>
      <c r="E16" s="267">
        <v>135180</v>
      </c>
    </row>
    <row r="17" spans="2:5" ht="12.75">
      <c r="B17" s="266" t="s">
        <v>444</v>
      </c>
      <c r="C17" s="65">
        <v>56388</v>
      </c>
      <c r="D17" s="65">
        <v>64370</v>
      </c>
      <c r="E17" s="267">
        <v>67590</v>
      </c>
    </row>
    <row r="18" spans="2:5" ht="12.75">
      <c r="B18" s="266" t="s">
        <v>445</v>
      </c>
      <c r="C18" s="65">
        <v>18330</v>
      </c>
      <c r="D18" s="65">
        <v>11870</v>
      </c>
      <c r="E18" s="267">
        <v>12460</v>
      </c>
    </row>
    <row r="19" spans="2:5" ht="12.75">
      <c r="B19" s="266" t="s">
        <v>446</v>
      </c>
      <c r="C19" s="65">
        <v>240048</v>
      </c>
      <c r="D19" s="65"/>
      <c r="E19" s="267"/>
    </row>
    <row r="20" spans="2:5" ht="12.75">
      <c r="B20" s="266" t="s">
        <v>279</v>
      </c>
      <c r="C20" s="65">
        <v>250</v>
      </c>
      <c r="D20" s="65">
        <v>238750</v>
      </c>
      <c r="E20" s="267">
        <v>250690</v>
      </c>
    </row>
    <row r="21" spans="2:5" ht="12.75">
      <c r="B21" s="266" t="s">
        <v>128</v>
      </c>
      <c r="C21" s="65">
        <v>921</v>
      </c>
      <c r="D21" s="65">
        <v>800</v>
      </c>
      <c r="E21" s="267">
        <v>1000</v>
      </c>
    </row>
    <row r="22" spans="2:5" ht="12.75">
      <c r="B22" s="266" t="s">
        <v>123</v>
      </c>
      <c r="C22" s="65">
        <v>4321</v>
      </c>
      <c r="D22" s="65"/>
      <c r="E22" s="267"/>
    </row>
    <row r="23" spans="2:5" ht="15.75" customHeight="1">
      <c r="B23" s="273" t="s">
        <v>365</v>
      </c>
      <c r="C23" s="274">
        <v>42734</v>
      </c>
      <c r="D23" s="274">
        <v>8734</v>
      </c>
      <c r="E23" s="275">
        <v>10000</v>
      </c>
    </row>
    <row r="24" spans="2:5" ht="15">
      <c r="B24" s="271" t="s">
        <v>126</v>
      </c>
      <c r="C24" s="272">
        <f>SUM(C14:C23)</f>
        <v>923201</v>
      </c>
      <c r="D24" s="272">
        <f>SUM(D14:D21)</f>
        <v>828980</v>
      </c>
      <c r="E24" s="272">
        <f>SUM(E14:E21)</f>
        <v>870590</v>
      </c>
    </row>
    <row r="25" spans="2:5" ht="15.75">
      <c r="B25" s="320" t="s">
        <v>447</v>
      </c>
      <c r="C25" s="320"/>
      <c r="D25" s="320"/>
      <c r="E25" s="320"/>
    </row>
    <row r="26" spans="2:5" ht="15.75">
      <c r="B26" s="276" t="s">
        <v>448</v>
      </c>
      <c r="C26" s="277">
        <v>80</v>
      </c>
      <c r="D26" s="278"/>
      <c r="E26" s="278"/>
    </row>
    <row r="27" spans="2:5" ht="12.75">
      <c r="B27" s="64" t="s">
        <v>449</v>
      </c>
      <c r="C27" s="65">
        <v>875</v>
      </c>
      <c r="D27" s="65"/>
      <c r="E27" s="65"/>
    </row>
    <row r="28" spans="2:5" ht="12.75">
      <c r="B28" s="64" t="s">
        <v>450</v>
      </c>
      <c r="C28" s="65">
        <v>22619</v>
      </c>
      <c r="D28" s="65">
        <v>27150</v>
      </c>
      <c r="E28" s="65">
        <v>28500</v>
      </c>
    </row>
    <row r="29" spans="2:5" ht="12.75">
      <c r="B29" s="64" t="s">
        <v>451</v>
      </c>
      <c r="C29" s="65">
        <v>61527</v>
      </c>
      <c r="D29" s="65">
        <v>36000</v>
      </c>
      <c r="E29" s="65">
        <v>38000</v>
      </c>
    </row>
    <row r="30" spans="2:5" ht="12.75">
      <c r="B30" s="64" t="s">
        <v>423</v>
      </c>
      <c r="C30" s="65">
        <v>1846</v>
      </c>
      <c r="D30" s="65">
        <v>27000</v>
      </c>
      <c r="E30" s="65">
        <v>28000</v>
      </c>
    </row>
    <row r="31" spans="2:5" ht="12.75">
      <c r="B31" s="64" t="s">
        <v>452</v>
      </c>
      <c r="C31" s="65">
        <v>9542</v>
      </c>
      <c r="D31" s="65">
        <v>230000</v>
      </c>
      <c r="E31" s="65">
        <v>270000</v>
      </c>
    </row>
    <row r="32" spans="2:5" ht="12.75">
      <c r="B32" s="64" t="s">
        <v>453</v>
      </c>
      <c r="C32" s="65">
        <v>48408</v>
      </c>
      <c r="D32" s="65"/>
      <c r="E32" s="65"/>
    </row>
    <row r="33" spans="2:5" ht="12.75">
      <c r="B33" s="64" t="s">
        <v>442</v>
      </c>
      <c r="C33" s="65">
        <v>90824</v>
      </c>
      <c r="D33" s="65">
        <v>10000</v>
      </c>
      <c r="E33" s="65"/>
    </row>
    <row r="34" spans="2:5" ht="12.75">
      <c r="B34" s="64" t="s">
        <v>454</v>
      </c>
      <c r="C34" s="65">
        <v>500</v>
      </c>
      <c r="D34" s="65"/>
      <c r="E34" s="65"/>
    </row>
    <row r="35" spans="2:5" ht="15">
      <c r="B35" s="279" t="s">
        <v>455</v>
      </c>
      <c r="C35" s="280">
        <f>SUM(C26:C34)</f>
        <v>236221</v>
      </c>
      <c r="D35" s="280">
        <f>SUM(D27:D33)</f>
        <v>330150</v>
      </c>
      <c r="E35" s="280">
        <f>SUM(E27:E33)</f>
        <v>364500</v>
      </c>
    </row>
    <row r="36" spans="2:5" ht="12.75">
      <c r="B36" s="263" t="s">
        <v>456</v>
      </c>
      <c r="C36" s="264">
        <v>187660</v>
      </c>
      <c r="D36" s="264">
        <v>310000</v>
      </c>
      <c r="E36" s="265">
        <v>340000</v>
      </c>
    </row>
    <row r="37" spans="2:5" ht="12.75">
      <c r="B37" s="266" t="s">
        <v>457</v>
      </c>
      <c r="C37" s="65">
        <v>20634</v>
      </c>
      <c r="D37" s="65">
        <v>500</v>
      </c>
      <c r="E37" s="267">
        <v>800</v>
      </c>
    </row>
    <row r="38" spans="2:5" ht="12.75">
      <c r="B38" s="266" t="s">
        <v>458</v>
      </c>
      <c r="C38" s="65">
        <v>42</v>
      </c>
      <c r="D38" s="65"/>
      <c r="E38" s="267"/>
    </row>
    <row r="39" spans="2:5" ht="12.75">
      <c r="B39" s="266" t="s">
        <v>459</v>
      </c>
      <c r="C39" s="65"/>
      <c r="D39" s="65"/>
      <c r="E39" s="267"/>
    </row>
    <row r="40" spans="2:5" ht="12.75">
      <c r="B40" s="266" t="s">
        <v>460</v>
      </c>
      <c r="C40" s="65">
        <v>19108</v>
      </c>
      <c r="D40" s="65">
        <v>11269</v>
      </c>
      <c r="E40" s="267">
        <v>9769</v>
      </c>
    </row>
    <row r="41" spans="2:5" ht="12.75">
      <c r="B41" s="266" t="s">
        <v>461</v>
      </c>
      <c r="C41" s="65">
        <v>5950</v>
      </c>
      <c r="D41" s="65">
        <v>5406</v>
      </c>
      <c r="E41" s="267">
        <v>4608</v>
      </c>
    </row>
    <row r="42" spans="2:5" ht="12.75">
      <c r="B42" s="268" t="s">
        <v>128</v>
      </c>
      <c r="C42" s="269">
        <v>3008</v>
      </c>
      <c r="D42" s="269">
        <v>2975</v>
      </c>
      <c r="E42" s="270">
        <v>9323</v>
      </c>
    </row>
    <row r="43" spans="2:5" ht="15">
      <c r="B43" s="271" t="s">
        <v>462</v>
      </c>
      <c r="C43" s="272">
        <f>SUM(C36:C42)</f>
        <v>236402</v>
      </c>
      <c r="D43" s="272">
        <f>SUM(D36:D42)</f>
        <v>330150</v>
      </c>
      <c r="E43" s="272">
        <f>SUM(E36:E42)</f>
        <v>364500</v>
      </c>
    </row>
    <row r="44" spans="2:5" ht="15.75">
      <c r="B44" s="281" t="s">
        <v>463</v>
      </c>
      <c r="C44" s="282">
        <f>SUM(C13+C35)</f>
        <v>1159603</v>
      </c>
      <c r="D44" s="282">
        <f>SUM(D13+D35)</f>
        <v>1159130</v>
      </c>
      <c r="E44" s="282">
        <f>SUM(E13+E35)</f>
        <v>1235090</v>
      </c>
    </row>
    <row r="45" spans="2:5" ht="15.75">
      <c r="B45" s="281" t="s">
        <v>464</v>
      </c>
      <c r="C45" s="282">
        <f>SUM(C24+C43)</f>
        <v>1159603</v>
      </c>
      <c r="D45" s="282">
        <f>SUM(D24+D43)</f>
        <v>1159130</v>
      </c>
      <c r="E45" s="282">
        <f>SUM(E24+E43)</f>
        <v>1235090</v>
      </c>
    </row>
  </sheetData>
  <sheetProtection/>
  <mergeCells count="4">
    <mergeCell ref="B1:E1"/>
    <mergeCell ref="B2:E2"/>
    <mergeCell ref="B5:E5"/>
    <mergeCell ref="B25:E25"/>
  </mergeCells>
  <printOptions/>
  <pageMargins left="0.75" right="0.75" top="1" bottom="0.53" header="0.5" footer="0.5118055555555556"/>
  <pageSetup horizontalDpi="300" verticalDpi="300" orientation="landscape" paperSize="9" scale="76" r:id="rId1"/>
  <headerFooter alignWithMargins="0">
    <oddHeader>&amp;R12. sz melléklet
.../2008(...) Egyek ör.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Bódi István</cp:lastModifiedBy>
  <cp:lastPrinted>2009-03-20T11:24:29Z</cp:lastPrinted>
  <dcterms:modified xsi:type="dcterms:W3CDTF">2011-08-14T15:02:05Z</dcterms:modified>
  <cp:category/>
  <cp:version/>
  <cp:contentType/>
  <cp:contentStatus/>
</cp:coreProperties>
</file>