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176" windowWidth="15480" windowHeight="8460" activeTab="0"/>
  </bookViews>
  <sheets>
    <sheet name="bevétel 2.m.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Kiadások3" sheetId="9" r:id="rId9"/>
    <sheet name="önkormányzat kiadásai 3.1. " sheetId="10" r:id="rId10"/>
    <sheet name="önk.köt.fel.3.1)a" sheetId="11" r:id="rId11"/>
    <sheet name="Önk.önként váll.fel.3.1.)b" sheetId="12" r:id="rId12"/>
    <sheet name="Polg.Hivatal kiadásai 3.2" sheetId="13" r:id="rId13"/>
    <sheet name="Polg.Hivatal köt.fel.3.2)a" sheetId="14" r:id="rId14"/>
    <sheet name="Könyvtár és Műv.H. kiadásai 3.3" sheetId="15" r:id="rId15"/>
    <sheet name="Könyvt.Műv.Ház köt.fel.3.3)a" sheetId="16" r:id="rId16"/>
    <sheet name="Működési kiadások4" sheetId="17" r:id="rId17"/>
    <sheet name="Felhalmozás 5.mell." sheetId="18" r:id="rId18"/>
    <sheet name="Mérleg7 " sheetId="19" r:id="rId19"/>
    <sheet name="Előirányzat felh.8" sheetId="20" r:id="rId20"/>
    <sheet name="mérleg 3 éves 10.m." sheetId="21" r:id="rId21"/>
    <sheet name="Céltartalék 11." sheetId="22" r:id="rId22"/>
    <sheet name="14.sz.mell." sheetId="23" r:id="rId23"/>
  </sheets>
  <definedNames>
    <definedName name="_xlnm.Print_Area" localSheetId="7">'Bev.Könyvt.Műv.h.köt.fel.2.3)a'!$A$1:$J$13</definedName>
    <definedName name="_xlnm.Print_Area" localSheetId="2">'Bev.Önkorm.köt.fel.2.1)a '!$A$1:$J$31</definedName>
    <definedName name="_xlnm.Print_Area" localSheetId="5">'Bev.Polg.Hiv.Köt.fel.2.2)a'!$A$1:$J$11</definedName>
    <definedName name="_xlnm.Print_Area" localSheetId="0">'bevétel 2.m.'!$A$1:$E$44</definedName>
    <definedName name="_xlnm.Print_Area" localSheetId="4">'Bevétel Polg.Hivatal 2.2 '!$A$1:$J$11</definedName>
    <definedName name="_xlnm.Print_Area" localSheetId="19">'Előirányzat felh.8'!$A$1:$O$33</definedName>
    <definedName name="_xlnm.Print_Area" localSheetId="8">'Kiadások3'!$A$1:$F$29</definedName>
    <definedName name="_xlnm.Print_Area" localSheetId="20">'mérleg 3 éves 10.m.'!$A$1:$D$33</definedName>
    <definedName name="_xlnm.Print_Area" localSheetId="18">'Mérleg7 '!$A$1:$D$64</definedName>
    <definedName name="_xlnm.Print_Area" localSheetId="10">'önk.köt.fel.3.1)a'!$A$1:$L$48</definedName>
    <definedName name="_xlnm.Print_Area" localSheetId="11">'Önk.önként váll.fel.3.1.)b'!$A$1:$L$8</definedName>
    <definedName name="_xlnm.Print_Area" localSheetId="9">'önkormányzat kiadásai 3.1. '!$A$1:$L$47</definedName>
    <definedName name="_xlnm.Print_Area" localSheetId="12">'Polg.Hivatal kiadásai 3.2'!$A$1:$L$12</definedName>
    <definedName name="_xlnm.Print_Area" localSheetId="13">'Polg.Hivatal köt.fel.3.2)a'!$A$1:$L$12</definedName>
  </definedNames>
  <calcPr fullCalcOnLoad="1"/>
</workbook>
</file>

<file path=xl/sharedStrings.xml><?xml version="1.0" encoding="utf-8"?>
<sst xmlns="http://schemas.openxmlformats.org/spreadsheetml/2006/main" count="970" uniqueCount="402">
  <si>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</si>
  <si>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</si>
  <si>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</si>
  <si>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</si>
  <si>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</si>
  <si>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</si>
  <si>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</si>
  <si>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</si>
  <si>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</si>
  <si>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</si>
  <si>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</si>
  <si>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</si>
  <si>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</si>
  <si>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</si>
  <si>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</si>
  <si>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</si>
  <si>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</si>
  <si>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</si>
  <si>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</si>
  <si>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</si>
  <si>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</si>
  <si>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</si>
  <si>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</si>
  <si>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</si>
  <si>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</si>
  <si>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</si>
  <si>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</si>
  <si>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</si>
  <si>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</si>
  <si>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</si>
  <si>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</si>
  <si>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</si>
  <si>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</si>
  <si>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</si>
  <si>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 xml:space="preserve">Kiadások összesen: 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</si>
  <si>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</si>
  <si>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</si>
  <si>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</si>
  <si>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</si>
  <si>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</si>
  <si>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</si>
  <si>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</si>
  <si>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</si>
  <si>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</si>
  <si>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</si>
  <si>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</si>
  <si>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</si>
  <si>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</si>
  <si>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</si>
  <si>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</si>
  <si>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</si>
  <si>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</si>
  <si>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</si>
  <si>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</si>
  <si>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</si>
  <si>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</si>
  <si>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</si>
  <si>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</si>
  <si>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</si>
  <si>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</si>
  <si>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</si>
  <si>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</si>
  <si>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</si>
  <si>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</si>
  <si>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</si>
  <si>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</si>
  <si>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</si>
  <si>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</si>
  <si>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</si>
  <si>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</si>
  <si>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</si>
  <si>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</si>
  <si>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</si>
  <si>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KIMUTATÁS</t>
  </si>
  <si>
    <t>évre tervezett tartalékokról</t>
  </si>
  <si>
    <t>Általános tartalék összesen</t>
  </si>
  <si>
    <t>Tartalék összesen:</t>
  </si>
  <si>
    <t>Tárgyévi költségvetési hiány</t>
  </si>
  <si>
    <t>Tárkányi Béla Könyvtár és Művelődési Ház összesen:</t>
  </si>
  <si>
    <t>Egyeki Szöghatár Nonprofit Kft.</t>
  </si>
  <si>
    <t>25.</t>
  </si>
  <si>
    <t>26.</t>
  </si>
  <si>
    <t>27.</t>
  </si>
  <si>
    <t>1. Önkormányzat</t>
  </si>
  <si>
    <t>2. Polgármesteri Hivatal</t>
  </si>
  <si>
    <t>Tiszacsege Központi Orvosi Ügyelet</t>
  </si>
  <si>
    <t>Önkormányzati Tűzoltóság</t>
  </si>
  <si>
    <t xml:space="preserve">Ssz. </t>
  </si>
  <si>
    <t>2016. évi előirányzat</t>
  </si>
  <si>
    <t xml:space="preserve">Debrecen-Nyíregyházi Egyházmegye </t>
  </si>
  <si>
    <t xml:space="preserve"> </t>
  </si>
  <si>
    <t>2. Tárkányi Béla Könytár és Művelődési ház</t>
  </si>
  <si>
    <t xml:space="preserve">KÖLTSÉGVETÉSI BEVÉTELEK ÖSSZESEN: 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</si>
  <si>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</si>
  <si>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</si>
  <si>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</si>
  <si>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</si>
  <si>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</si>
  <si>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</si>
  <si>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</si>
  <si>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</si>
  <si>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</si>
  <si>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</si>
  <si>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</si>
  <si>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B114. Települési önkormányzatok kulturális feladatainak támogatása</t>
  </si>
  <si>
    <t>B11. Önkormányzatok működési támogatásai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</si>
  <si>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</si>
  <si>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</si>
  <si>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</si>
  <si>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</si>
  <si>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</si>
  <si>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</si>
  <si>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</si>
  <si>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</si>
  <si>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</si>
  <si>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</si>
  <si>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</si>
  <si>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</si>
  <si>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</si>
  <si>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</si>
  <si>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</si>
  <si>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</si>
  <si>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</si>
  <si>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</si>
  <si>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</si>
  <si>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</si>
  <si>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</si>
  <si>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</si>
  <si>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</si>
  <si>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</si>
  <si>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</si>
  <si>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</si>
  <si>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</si>
  <si>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</si>
  <si>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</si>
  <si>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</si>
  <si>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</si>
  <si>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</si>
  <si>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</si>
  <si>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</si>
  <si>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</si>
  <si>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</si>
  <si>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</si>
  <si>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</si>
  <si>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</si>
  <si>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</si>
  <si>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</si>
  <si>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</si>
  <si>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</si>
  <si>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K5. Egyéb működési célú kiadások (tartalékok nélkül)</t>
  </si>
  <si>
    <t>K9. Finanszírozási kiadások (működési)</t>
  </si>
  <si>
    <t>K9. Finanszírozási kiadások (felhalmozási)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</si>
  <si>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</si>
  <si>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</si>
  <si>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</si>
  <si>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</si>
  <si>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</si>
  <si>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</si>
  <si>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</si>
  <si>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</si>
  <si>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</si>
  <si>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</si>
  <si>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</si>
  <si>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</si>
  <si>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</si>
  <si>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</si>
  <si>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104012 Gyermekek átmenti ellátása</t>
  </si>
  <si>
    <t>102030 Idősek, demens betegek nappali ellátása</t>
  </si>
  <si>
    <t>107060 Egyéb szociális pénzbeni ellátások, tám-k</t>
  </si>
  <si>
    <t>104042 Gyermekjóléti szolgáltatások</t>
  </si>
  <si>
    <t>107051 Szociális étkeztetés</t>
  </si>
  <si>
    <t>107052 Házi segítsgényújtás</t>
  </si>
  <si>
    <t>K2. Munkaadókat terhelő járulékok és szociális hozzájárulási adó</t>
  </si>
  <si>
    <t>K5. Egyéb működési célú kiadások (tartalék nélkül)</t>
  </si>
  <si>
    <t>K5. Egyéb működési célú kiadások</t>
  </si>
  <si>
    <t>ebből: tartalék (működési)</t>
  </si>
  <si>
    <t>K512. Tartalék (felhalmozási)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</si>
  <si>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</si>
  <si>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</si>
  <si>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</si>
  <si>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</si>
  <si>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K1. Személyi  juttatás</t>
  </si>
  <si>
    <t>K11. Foglalkoztatottak személyi juttatásai</t>
  </si>
  <si>
    <t>K12. Külső személyi juttatások</t>
  </si>
  <si>
    <t xml:space="preserve">K9. Finanszírozási kiadások </t>
  </si>
  <si>
    <t xml:space="preserve">   ebből: közfoglalkoztatás</t>
  </si>
  <si>
    <t>Egyeki Sportbarátok Sport Egyesülete</t>
  </si>
  <si>
    <t>Polgárőrség</t>
  </si>
  <si>
    <t>Temetési kölcsön</t>
  </si>
  <si>
    <t>Kormányzati funkció</t>
  </si>
  <si>
    <t>044320</t>
  </si>
  <si>
    <t>045120</t>
  </si>
  <si>
    <t>066020</t>
  </si>
  <si>
    <t>011130</t>
  </si>
  <si>
    <t>900060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</si>
  <si>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</si>
  <si>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</si>
  <si>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</si>
  <si>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</si>
  <si>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</si>
  <si>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</si>
  <si>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</si>
  <si>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B351. Értékesítési és forgalmi adók</t>
  </si>
  <si>
    <t>B354. Gépjármű adók</t>
  </si>
  <si>
    <t>B36. Egyéb közhatalmi bevételek</t>
  </si>
  <si>
    <t>B.4.Működési bevételek</t>
  </si>
  <si>
    <t>B.811. Hitel, kölcsön felvétel államháztartáson kívülről</t>
  </si>
  <si>
    <t>K1. Személyi juttatás</t>
  </si>
  <si>
    <t>K4. Ellátottak pénzbeli juttatása</t>
  </si>
  <si>
    <t>K6. Beruházás</t>
  </si>
  <si>
    <t>K7. Felújítás</t>
  </si>
  <si>
    <t xml:space="preserve"> KIADÁSOK ÖSSZESEN: </t>
  </si>
  <si>
    <t xml:space="preserve">K5. Egyéb működési célú kiadások </t>
  </si>
  <si>
    <t>B16. Egyéb működési célú támogatások bevételei államháztartáson belülről</t>
  </si>
  <si>
    <t>B8111. Hosszú lejáratú hitelek, kölcsön felvétele</t>
  </si>
  <si>
    <t>B8113. Rövid lejáratú hitelek, kölcsönök felvétele</t>
  </si>
  <si>
    <t>B8192. Rövid lejáratú kölcsönök bevételei</t>
  </si>
  <si>
    <t>044320 Építőipar támogatása</t>
  </si>
  <si>
    <t>107060 Egyéb szociális pénzbeni és term-i ellátás</t>
  </si>
  <si>
    <t xml:space="preserve">K512. Tartalék </t>
  </si>
  <si>
    <t>045160 Közutak, hidak, alagutak fenntartása</t>
  </si>
  <si>
    <t>104060 A gyermekek, fiatalok és családok életmin.jav.</t>
  </si>
  <si>
    <t xml:space="preserve">   ebből: választott tisztségviselők juttatásai</t>
  </si>
  <si>
    <t>Civil szervezet támogatása</t>
  </si>
  <si>
    <t xml:space="preserve">Környezetvédelmi pályázat </t>
  </si>
  <si>
    <t>K915. Finanszírozási kiadások</t>
  </si>
  <si>
    <t>Fejlesztési célú hiteltörlesztés</t>
  </si>
  <si>
    <t>041237</t>
  </si>
  <si>
    <t>013350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</si>
  <si>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</si>
  <si>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</si>
  <si>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</si>
  <si>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</si>
  <si>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</si>
  <si>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</si>
  <si>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</si>
  <si>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</si>
  <si>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</si>
  <si>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</si>
  <si>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B.8192. Rövid lejáratú kölcsönök bevételei</t>
  </si>
  <si>
    <t>Helyi adó- és adójellegű bevételek</t>
  </si>
  <si>
    <t>Pótlékok, bírságok egyéb közhatalmi bevételek</t>
  </si>
  <si>
    <t>B113. Települési önkormányzatok szociális feladatainak támogatása</t>
  </si>
  <si>
    <t>B814. Államháztartáson belüli megelőlegezések</t>
  </si>
  <si>
    <t xml:space="preserve">2016. Előirányzat 
Önkormányzat </t>
  </si>
  <si>
    <t xml:space="preserve">2016. Előirányzat 
Polgármesteri Hivatal </t>
  </si>
  <si>
    <t>2016. Előirányzat 
Tárkányi Béla Könyvt. És Műv.H.</t>
  </si>
  <si>
    <t>2016. Előirányzat 
Összesen:</t>
  </si>
  <si>
    <t>2016. terv</t>
  </si>
  <si>
    <t>Önkormányzat 2016. évi tervezett bevételei</t>
  </si>
  <si>
    <t>Egyek Nagyközség Önkormányzatának 2016. évi tervezett bevételei kötelezően ellátandó feladatonként</t>
  </si>
  <si>
    <t>Egyek Nagyközség Önkormányzatának 2016. évi tervezett bevételei önként vállalt feladatonként</t>
  </si>
  <si>
    <t>Polgármesteri Hivatal 2016. évi tervezett bevételei</t>
  </si>
  <si>
    <t>Polgármesteri Hivatal 2016. évi tervezett bevételei kötelezően ellátandó feladatonként</t>
  </si>
  <si>
    <t>Tárkányi Béla Könyvtár és Művelődési Ház 2016. évi bevételei</t>
  </si>
  <si>
    <t>Egyek Nagyközség Önkormányzat és költségvetési szervei 2016. évi  kiadásai kiemelt előirányzatonként</t>
  </si>
  <si>
    <t>Egyek Nagyközség Önkormányzatának 2016. évi tervezett kiadásai  feladatonként</t>
  </si>
  <si>
    <t>Egyek Nagyközség Önkormányzatának 2016. évi tervezett kiadásai  kötelező feladatonként</t>
  </si>
  <si>
    <t>Polgármesteri Hivatal 2016. évi tervezett kiadásai feladatonként</t>
  </si>
  <si>
    <t>Polgármesteri Hivatal 2016. évi tervezett kiadásai kötelező feladatonként</t>
  </si>
  <si>
    <t>Tárkányi Béla Könyvtár és Művelődési Ház 2016. évi tervezett kiadásai feladatonként</t>
  </si>
  <si>
    <t>Tárkányi Béla Könyvtár és Művelődési Ház 2016. évi tervezett kiadásai kötelező feladatonként</t>
  </si>
  <si>
    <t>Egyek Nagyközség Önkormányzat és költségvetési szervei 2016. évi működési  kiadásai kiemelt előirányzatonként</t>
  </si>
  <si>
    <t xml:space="preserve">2016. Évi előirányzat </t>
  </si>
  <si>
    <t>Az Önkormányzat 2016. évi Pénzügyi mérlege</t>
  </si>
  <si>
    <t>Egyek Nagyközség Önkormányzat 2016. évi előirányzat-felhasználási ütemterve</t>
  </si>
  <si>
    <t>2016.évi</t>
  </si>
  <si>
    <t>a 2016.</t>
  </si>
  <si>
    <t>Földterület vásárlás</t>
  </si>
  <si>
    <t>B.14. Működési célú visszatérítendő támogatások, kölcsönök visszatérülése államháztartáson belülről</t>
  </si>
  <si>
    <t>042180 Állat- egészségügyi ellátás</t>
  </si>
  <si>
    <t>011130 Önk-k és önkormányzati hivatalok jogalkotási és ált. ig. tevékenysége</t>
  </si>
  <si>
    <t xml:space="preserve">2016. Előirányzat Polgármesteri Hivatal </t>
  </si>
  <si>
    <t>2016. Előirányzat Tárkányi Béla Könyvtár és Művelődési Ház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</si>
  <si>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</si>
  <si>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</si>
  <si>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>Viziközmű vagyon felújítás</t>
  </si>
  <si>
    <t>Idősek otthona felújítás műszaki ellenőr</t>
  </si>
  <si>
    <t>Széchenyi program keretében vásárolt lakások felújítása</t>
  </si>
  <si>
    <t>082091</t>
  </si>
  <si>
    <t>Foglalkoztató terem felújítása (Könyvtár)</t>
  </si>
  <si>
    <t>.</t>
  </si>
  <si>
    <t>Polgármesteri Hivatal informatikai eszközök beszerzése</t>
  </si>
  <si>
    <t>Polgármesteri Hivatal egyéb tárgyi eszköz beszerzés</t>
  </si>
  <si>
    <t>Polgármesteri Hivatal informatikai eszközök beszerzése (Adócsop.)</t>
  </si>
  <si>
    <t>Önkormányzat informatikai eszköz beszerzése</t>
  </si>
  <si>
    <t>Önkormányzat egyéb tárgyi eszköz beszerzése</t>
  </si>
  <si>
    <t>Vályogos tó kotrás, terv készítés</t>
  </si>
  <si>
    <t>042180</t>
  </si>
  <si>
    <t>Gyepmesteri telep, pénztárgép beszerzés</t>
  </si>
  <si>
    <t>Gyepmesteri telep, egyéb tárgyi eszköz beszerzés</t>
  </si>
  <si>
    <t>Sportcentrum kialakítása (eszköz, kivitelezés, műszaki ellenőr)</t>
  </si>
  <si>
    <t>Ipari terület pályázati műszaki tanulmányterv készítése</t>
  </si>
  <si>
    <t>Csapadékvíz pályázati terv, engedélyeztetés</t>
  </si>
  <si>
    <t xml:space="preserve">Csapadékvíz pályázat </t>
  </si>
  <si>
    <t>Fejlesztési célú pénzeszközátadás (műfüves pálya)</t>
  </si>
  <si>
    <t>Kamera rendszer kiépítés (gyepmesteri-telep, betonelemgyártó csarnok, horgásztó)</t>
  </si>
  <si>
    <t>Önkormányzati Tűzoltóság garázs fűtéskorszerűsítés</t>
  </si>
  <si>
    <t>Bölcsőde építés</t>
  </si>
  <si>
    <t>Inkubátor csarnokok kialakítása</t>
  </si>
  <si>
    <t>Béke u terv engedélyeztetés</t>
  </si>
  <si>
    <t>064010</t>
  </si>
  <si>
    <t>Karácsonyi díszkivilágító testek beszerzése</t>
  </si>
  <si>
    <t>Üzemcsarnok bútrozat beszerzés</t>
  </si>
  <si>
    <t>082042</t>
  </si>
  <si>
    <t>Könyvtár hangfal beszerzés</t>
  </si>
  <si>
    <t>106010</t>
  </si>
  <si>
    <t>Önkormányzati ingatlan egyéb tárgyi eszköz beszerzés (bútor)</t>
  </si>
  <si>
    <t>B74. Fehalmozási célú visszatérítendő támogatások, kölcsönök visszatérülése államháztartáson kívülről</t>
  </si>
  <si>
    <t>B75. Egyéb felhalmozási célú átvett pénzeszközök</t>
  </si>
  <si>
    <t>052020 Szennyvíz gyűjtése, tisztítása és elhelyezése</t>
  </si>
  <si>
    <t>052020</t>
  </si>
  <si>
    <t>Egyek település szennyvízelvezetési - és tisztítási projektje</t>
  </si>
  <si>
    <t>Balmazújvárosi Többcélú Társulás</t>
  </si>
  <si>
    <t>Elvonások és befizetések</t>
  </si>
  <si>
    <t>Egyéb működési célú támogatások ÁH-on kívül</t>
  </si>
  <si>
    <t>Egyéb műk.c.tám(Állathulla száll.)</t>
  </si>
  <si>
    <t>018010 Önkormányzatok elszámolásai a központi költségvetéssel</t>
  </si>
  <si>
    <t>074051 Nem fertőző megbetegedések megelőzés</t>
  </si>
  <si>
    <t>082091 Közművelődési, közössségi és társ-i fejl.</t>
  </si>
  <si>
    <t>084031 Civil szervezetek támogatása</t>
  </si>
  <si>
    <t>104051 Gyermekvédelmi pénzbeni és természetbeni ellátások</t>
  </si>
  <si>
    <t>042180 Állat-egészségügy ellátás</t>
  </si>
  <si>
    <t>B14. Működési célú visszatérítendő támogatások, kölcsönök visszatérülése államháztartáson belülről</t>
  </si>
  <si>
    <t>5000 fő feletti lakosságszámú települési önk.adósság konsz.során kapott felhalmozási támogatás</t>
  </si>
  <si>
    <t>052020 Szennyvíz gyűjtése, tisztítása, elhelyezése</t>
  </si>
  <si>
    <t>2016. Évi Költségvetési kiadások összesen</t>
  </si>
  <si>
    <t>2016. évi Költségvetési bevételek összesen</t>
  </si>
  <si>
    <t>ebből: K915. Központi irányítószervi támogatás folyósítás</t>
  </si>
  <si>
    <t>K5. Egyéb működési célú kiadások (működési tartalékka együtt)</t>
  </si>
  <si>
    <t>ebből: K513 Tartalék (működési)</t>
  </si>
  <si>
    <t>K513. Tartalékok (felhalmozási)</t>
  </si>
  <si>
    <t>Tartalékok (működési)</t>
  </si>
  <si>
    <t>Ebből: K914 Államháztartáson belüli megelőlegezések visszafizetése</t>
  </si>
  <si>
    <t>K915. Központi irányítószervi támogatás folyósítása</t>
  </si>
  <si>
    <t>ebből: felhalmozási célú hielfelvétel</t>
  </si>
  <si>
    <t xml:space="preserve">            maradvány igénybevétel</t>
  </si>
  <si>
    <t>ebből: maradvány igénybevétel</t>
  </si>
  <si>
    <t>B1. Működési támogatások államháztartáson belülről</t>
  </si>
  <si>
    <t>018030 Támogatási célú finanszírozási műveletek</t>
  </si>
  <si>
    <t>018030 Támogatási célú finansz. Bevételek</t>
  </si>
  <si>
    <t>072210 Járóbeteg gyógyító szakellátása</t>
  </si>
  <si>
    <t>900010 Központi költségvetés funkc.nem sorolható bev. Államházt-on kívülről</t>
  </si>
  <si>
    <t>Egyek Nagyközség Önkormányzatának 2016. évi tervezett kiadásai  önként vállalt feladatonként</t>
  </si>
  <si>
    <t>011130 Önk.-k és önk-i hiv-k jogalkotói és ált.ig.tev.</t>
  </si>
  <si>
    <t>018030 Támogatási célú finansz. Műveletek</t>
  </si>
  <si>
    <t xml:space="preserve">K513. Tartalék </t>
  </si>
  <si>
    <t>86030 Nemzetközi kulturális együttműködés</t>
  </si>
  <si>
    <t>086090 Egyéb szabadidős szolgáltatások</t>
  </si>
  <si>
    <t>102024 Demens betegek tartós bentlakásos ellátása</t>
  </si>
  <si>
    <t>104037 Intézményen kívüli gyermekétkeztetés</t>
  </si>
  <si>
    <t>B115 Működési célú költségvetési támogatások és kiegészítő támogatások</t>
  </si>
  <si>
    <t>B116 Elszámolásból származó betévelek</t>
  </si>
  <si>
    <t>Látássérültek támogatása</t>
  </si>
  <si>
    <t>Étterem épület felújítás</t>
  </si>
  <si>
    <t>Hunyadi u. járda felújítás önerő</t>
  </si>
  <si>
    <t>Fonyódligeti üdülőrész vásárlás</t>
  </si>
  <si>
    <t>Egyek Fasor u. 23. ingatlan vásárlás</t>
  </si>
  <si>
    <t>Egyek Csokonai u. 32. ingatlan vásárlás</t>
  </si>
  <si>
    <t>Egyek 1535/2 és1536/2 hrsz. Ingatlan vásárlás</t>
  </si>
  <si>
    <t>Viziközmű vagyon beruházás</t>
  </si>
  <si>
    <t xml:space="preserve"> Egyek Óvoda 1661/1 hrsz. (Ovifoci) Vízelvezetéshez szükséges betonáteresz beépítése </t>
  </si>
  <si>
    <t>2016. évi Közfoglalkoztatással kapcsolatos beruházások</t>
  </si>
  <si>
    <t>Egészségház napellemmel történő ellátása,klímatizálása és eszközbeszerzés önerő</t>
  </si>
  <si>
    <t>Tanulmányterv készítés</t>
  </si>
  <si>
    <t>Hunyadi u 61. irodabútor beszerzés,riasztó rendszer kiépítése</t>
  </si>
  <si>
    <t>90070</t>
  </si>
  <si>
    <t>Fejlesztési tartalék</t>
  </si>
  <si>
    <t>Víz és szennyvízbekötés engedélyezési terv készítése Hunyadi u.12. </t>
  </si>
  <si>
    <t>B115.Műödési célú költségvetési támogatások és kiegészítő támogatások</t>
  </si>
  <si>
    <t>B116. Elszámolásokból származó bevételek</t>
  </si>
  <si>
    <t>K9. Finanszírozási kiadások  központi irányító szervi támogatás nélkül</t>
  </si>
  <si>
    <t xml:space="preserve">                                              Egyek Nagyközség Önkormányzat működési és felhalmozási célú bevételeinek és kiadásainak  2016.  előirányzata mérleg rendszerben</t>
  </si>
  <si>
    <t>Felhalmozási tartalék összesen</t>
  </si>
  <si>
    <t>3095/2016 Innova-ép Kft. Csap.vízelvez pály.</t>
  </si>
  <si>
    <t>2438/2016 4K Stúdió Piac tervdok.</t>
  </si>
  <si>
    <t>2437/2016 4K Stúdió Étterem magastető tervdok.</t>
  </si>
  <si>
    <t>2436/2016 4K Stúdió buszváró ép.pályázati tervkészítés</t>
  </si>
  <si>
    <t>3024/2016 METOPE 2000 Kft. bölcsőde pály.engedély.tervdok.</t>
  </si>
  <si>
    <t>3024/2016 METOPE 2000 Kft. Rehab.munkadíj bölcsőde pály.</t>
  </si>
  <si>
    <t>139/2016. határozat fejlesztési tartalék zárolás (Hunyadi u. 30. bútorzat)</t>
  </si>
  <si>
    <t xml:space="preserve">Működési tartalék </t>
  </si>
  <si>
    <t xml:space="preserve">Működési bevételek és kiadások egyenlege: </t>
  </si>
  <si>
    <t xml:space="preserve">Felhalmozási bevételek és kiadások egyenlege: </t>
  </si>
  <si>
    <t>K513. Tartalékok</t>
  </si>
  <si>
    <t>K513. Tartalékok (működési)</t>
  </si>
  <si>
    <t>K513. Tartalék</t>
  </si>
  <si>
    <t>Egyek Nagyközség Önkormányzat saját bevételeinek részletezése az adósságot keletkeztető ügyletből származó tárgyévi fizetési kötelezettség megállapításához</t>
  </si>
  <si>
    <t>Ezer forintban !</t>
  </si>
  <si>
    <t>Bevételi jogcímek</t>
  </si>
  <si>
    <t>2017. évi előirányzat</t>
  </si>
  <si>
    <t>2018. évi előirányzat</t>
  </si>
  <si>
    <t>2019. évi előirányzat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</si>
  <si>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</si>
  <si>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</si>
  <si>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</si>
  <si>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</si>
  <si>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</si>
  <si>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</si>
  <si>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</si>
  <si>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</si>
  <si>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Adósságot keletkeztető ügyletből származó tárgyévi összes fizetési kötelezettség (tőke+kamat)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</si>
</sst>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%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€-2]\ #\ ##,000_);[Red]\([$€-2]\ #\ ##,000\)"/>
    <numFmt numFmtId="189" formatCode="_-* #,##0.000\ _F_t_-;\-* #,##0.000\ _F_t_-;_-* &quot;-&quot;??\ _F_t_-;_-@_-"/>
    <numFmt numFmtId="190" formatCode="_-* #,##0.0000\ _F_t_-;\-* #,##0.0000\ _F_t_-;_-* &quot;-&quot;??\ _F_t_-;_-@_-"/>
  </numFmts>
  <fonts count="8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"/>
      <family val="1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b/>
      <i/>
      <sz val="11"/>
      <name val="Arial"/>
      <family val="2"/>
    </font>
    <font>
      <i/>
      <sz val="11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8" fillId="0" borderId="0">
      <alignment/>
      <protection/>
    </xf>
    <xf numFmtId="0" fontId="21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3" fontId="14" fillId="33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4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175" fontId="20" fillId="0" borderId="0" xfId="58" applyNumberFormat="1" applyFont="1" applyFill="1" applyBorder="1" applyAlignment="1" applyProtection="1">
      <alignment horizontal="centerContinuous" vertical="center"/>
      <protection/>
    </xf>
    <xf numFmtId="0" fontId="22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lef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10" fillId="0" borderId="26" xfId="58" applyFont="1" applyFill="1" applyBorder="1" applyAlignment="1" applyProtection="1">
      <alignment horizontal="lef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2"/>
      <protection/>
    </xf>
    <xf numFmtId="0" fontId="10" fillId="0" borderId="27" xfId="58" applyFont="1" applyFill="1" applyBorder="1" applyAlignment="1" applyProtection="1">
      <alignment horizontal="left" vertical="center" wrapText="1" indent="1"/>
      <protection/>
    </xf>
    <xf numFmtId="0" fontId="6" fillId="0" borderId="17" xfId="58" applyFont="1" applyFill="1" applyBorder="1" applyAlignment="1" applyProtection="1">
      <alignment horizontal="left" vertical="center" wrapText="1" indent="1"/>
      <protection/>
    </xf>
    <xf numFmtId="175" fontId="6" fillId="0" borderId="28" xfId="58" applyNumberFormat="1" applyFont="1" applyFill="1" applyBorder="1" applyAlignment="1" applyProtection="1">
      <alignment horizontal="centerContinuous" vertical="center"/>
      <protection/>
    </xf>
    <xf numFmtId="0" fontId="6" fillId="0" borderId="29" xfId="58" applyFont="1" applyFill="1" applyBorder="1" applyAlignment="1" applyProtection="1">
      <alignment vertical="center" wrapText="1"/>
      <protection/>
    </xf>
    <xf numFmtId="0" fontId="10" fillId="0" borderId="30" xfId="58" applyFont="1" applyFill="1" applyBorder="1" applyAlignment="1" applyProtection="1">
      <alignment horizontal="left" vertical="center" wrapText="1" indent="1"/>
      <protection/>
    </xf>
    <xf numFmtId="0" fontId="6" fillId="0" borderId="23" xfId="58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4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34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49" fontId="10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35" xfId="0" applyFont="1" applyBorder="1" applyAlignment="1">
      <alignment/>
    </xf>
    <xf numFmtId="178" fontId="0" fillId="0" borderId="31" xfId="40" applyNumberFormat="1" applyFont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21" xfId="0" applyFont="1" applyBorder="1" applyAlignment="1">
      <alignment wrapText="1"/>
    </xf>
    <xf numFmtId="178" fontId="0" fillId="0" borderId="0" xfId="0" applyNumberFormat="1" applyAlignment="1">
      <alignment/>
    </xf>
    <xf numFmtId="0" fontId="10" fillId="0" borderId="36" xfId="58" applyFont="1" applyFill="1" applyBorder="1" applyAlignment="1" applyProtection="1">
      <alignment horizontal="left" vertical="center" wrapText="1" indent="2"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3" fontId="19" fillId="33" borderId="15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31" fillId="0" borderId="22" xfId="58" applyFont="1" applyFill="1" applyBorder="1" applyAlignment="1" applyProtection="1">
      <alignment horizontal="left" vertical="center" wrapText="1" indent="1"/>
      <protection/>
    </xf>
    <xf numFmtId="178" fontId="10" fillId="33" borderId="31" xfId="40" applyNumberFormat="1" applyFont="1" applyFill="1" applyBorder="1" applyAlignment="1">
      <alignment/>
    </xf>
    <xf numFmtId="178" fontId="11" fillId="33" borderId="31" xfId="40" applyNumberFormat="1" applyFont="1" applyFill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33" fillId="0" borderId="0" xfId="0" applyFont="1" applyAlignment="1">
      <alignment/>
    </xf>
    <xf numFmtId="3" fontId="14" fillId="33" borderId="15" xfId="0" applyNumberFormat="1" applyFont="1" applyFill="1" applyBorder="1" applyAlignment="1">
      <alignment horizontal="center" vertical="center"/>
    </xf>
    <xf numFmtId="178" fontId="1" fillId="33" borderId="38" xfId="0" applyNumberFormat="1" applyFont="1" applyFill="1" applyBorder="1" applyAlignment="1">
      <alignment/>
    </xf>
    <xf numFmtId="178" fontId="1" fillId="33" borderId="15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0" fillId="0" borderId="17" xfId="58" applyFont="1" applyFill="1" applyBorder="1" applyAlignment="1" applyProtection="1">
      <alignment horizontal="left" vertical="center" wrapText="1"/>
      <protection/>
    </xf>
    <xf numFmtId="0" fontId="10" fillId="0" borderId="32" xfId="0" applyFont="1" applyBorder="1" applyAlignment="1">
      <alignment wrapText="1"/>
    </xf>
    <xf numFmtId="178" fontId="0" fillId="0" borderId="32" xfId="40" applyNumberFormat="1" applyFont="1" applyBorder="1" applyAlignment="1">
      <alignment/>
    </xf>
    <xf numFmtId="0" fontId="6" fillId="0" borderId="29" xfId="58" applyFont="1" applyFill="1" applyBorder="1" applyAlignment="1" applyProtection="1">
      <alignment horizontal="left" vertical="center" wrapText="1" indent="1"/>
      <protection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28" xfId="0" applyFont="1" applyBorder="1" applyAlignment="1">
      <alignment horizontal="right"/>
    </xf>
    <xf numFmtId="3" fontId="19" fillId="33" borderId="2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178" fontId="0" fillId="0" borderId="39" xfId="40" applyNumberFormat="1" applyFont="1" applyBorder="1" applyAlignment="1">
      <alignment/>
    </xf>
    <xf numFmtId="0" fontId="7" fillId="0" borderId="0" xfId="0" applyFont="1" applyAlignment="1">
      <alignment wrapText="1"/>
    </xf>
    <xf numFmtId="0" fontId="5" fillId="0" borderId="35" xfId="0" applyFont="1" applyBorder="1" applyAlignment="1">
      <alignment/>
    </xf>
    <xf numFmtId="0" fontId="4" fillId="0" borderId="33" xfId="0" applyFont="1" applyBorder="1" applyAlignment="1">
      <alignment/>
    </xf>
    <xf numFmtId="175" fontId="10" fillId="0" borderId="40" xfId="58" applyNumberFormat="1" applyFont="1" applyFill="1" applyBorder="1" applyAlignment="1" applyProtection="1">
      <alignment horizontal="center" vertical="center" wrapText="1"/>
      <protection locked="0"/>
    </xf>
    <xf numFmtId="3" fontId="34" fillId="33" borderId="15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3" fontId="19" fillId="33" borderId="26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41" xfId="0" applyNumberFormat="1" applyFont="1" applyFill="1" applyBorder="1" applyAlignment="1">
      <alignment/>
    </xf>
    <xf numFmtId="3" fontId="19" fillId="33" borderId="42" xfId="0" applyNumberFormat="1" applyFont="1" applyFill="1" applyBorder="1" applyAlignment="1">
      <alignment/>
    </xf>
    <xf numFmtId="178" fontId="1" fillId="0" borderId="43" xfId="40" applyNumberFormat="1" applyFont="1" applyBorder="1" applyAlignment="1">
      <alignment horizontal="center"/>
    </xf>
    <xf numFmtId="3" fontId="14" fillId="33" borderId="1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/>
    </xf>
    <xf numFmtId="178" fontId="10" fillId="33" borderId="21" xfId="40" applyNumberFormat="1" applyFont="1" applyFill="1" applyBorder="1" applyAlignment="1">
      <alignment/>
    </xf>
    <xf numFmtId="178" fontId="1" fillId="0" borderId="21" xfId="4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78" fontId="11" fillId="33" borderId="21" xfId="40" applyNumberFormat="1" applyFont="1" applyFill="1" applyBorder="1" applyAlignment="1">
      <alignment/>
    </xf>
    <xf numFmtId="178" fontId="1" fillId="0" borderId="21" xfId="0" applyNumberFormat="1" applyFont="1" applyBorder="1" applyAlignment="1">
      <alignment/>
    </xf>
    <xf numFmtId="178" fontId="0" fillId="0" borderId="21" xfId="4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19" fillId="0" borderId="21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wrapText="1"/>
    </xf>
    <xf numFmtId="3" fontId="19" fillId="0" borderId="44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19" fillId="0" borderId="23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41" fillId="0" borderId="31" xfId="0" applyNumberFormat="1" applyFont="1" applyFill="1" applyBorder="1" applyAlignment="1">
      <alignment wrapText="1"/>
    </xf>
    <xf numFmtId="3" fontId="41" fillId="0" borderId="26" xfId="0" applyNumberFormat="1" applyFont="1" applyFill="1" applyBorder="1" applyAlignment="1">
      <alignment/>
    </xf>
    <xf numFmtId="3" fontId="41" fillId="33" borderId="2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33" borderId="21" xfId="0" applyNumberFormat="1" applyFont="1" applyFill="1" applyBorder="1" applyAlignment="1">
      <alignment/>
    </xf>
    <xf numFmtId="3" fontId="42" fillId="0" borderId="32" xfId="0" applyNumberFormat="1" applyFont="1" applyFill="1" applyBorder="1" applyAlignment="1">
      <alignment wrapText="1"/>
    </xf>
    <xf numFmtId="3" fontId="42" fillId="0" borderId="30" xfId="0" applyNumberFormat="1" applyFont="1" applyFill="1" applyBorder="1" applyAlignment="1">
      <alignment/>
    </xf>
    <xf numFmtId="3" fontId="42" fillId="33" borderId="30" xfId="0" applyNumberFormat="1" applyFont="1" applyFill="1" applyBorder="1" applyAlignment="1">
      <alignment/>
    </xf>
    <xf numFmtId="3" fontId="18" fillId="0" borderId="32" xfId="0" applyNumberFormat="1" applyFont="1" applyFill="1" applyBorder="1" applyAlignment="1">
      <alignment wrapText="1"/>
    </xf>
    <xf numFmtId="3" fontId="19" fillId="0" borderId="30" xfId="0" applyNumberFormat="1" applyFont="1" applyFill="1" applyBorder="1" applyAlignment="1">
      <alignment/>
    </xf>
    <xf numFmtId="3" fontId="19" fillId="0" borderId="45" xfId="0" applyNumberFormat="1" applyFont="1" applyFill="1" applyBorder="1" applyAlignment="1">
      <alignment/>
    </xf>
    <xf numFmtId="3" fontId="41" fillId="0" borderId="32" xfId="0" applyNumberFormat="1" applyFont="1" applyFill="1" applyBorder="1" applyAlignment="1">
      <alignment wrapText="1"/>
    </xf>
    <xf numFmtId="3" fontId="41" fillId="0" borderId="30" xfId="0" applyNumberFormat="1" applyFont="1" applyFill="1" applyBorder="1" applyAlignment="1">
      <alignment/>
    </xf>
    <xf numFmtId="3" fontId="41" fillId="33" borderId="30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wrapText="1"/>
    </xf>
    <xf numFmtId="3" fontId="34" fillId="0" borderId="21" xfId="0" applyNumberFormat="1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 wrapText="1"/>
    </xf>
    <xf numFmtId="3" fontId="42" fillId="0" borderId="26" xfId="0" applyNumberFormat="1" applyFont="1" applyFill="1" applyBorder="1" applyAlignment="1">
      <alignment/>
    </xf>
    <xf numFmtId="3" fontId="34" fillId="33" borderId="26" xfId="0" applyNumberFormat="1" applyFont="1" applyFill="1" applyBorder="1" applyAlignment="1">
      <alignment/>
    </xf>
    <xf numFmtId="3" fontId="34" fillId="33" borderId="42" xfId="0" applyNumberFormat="1" applyFont="1" applyFill="1" applyBorder="1" applyAlignment="1">
      <alignment/>
    </xf>
    <xf numFmtId="3" fontId="42" fillId="0" borderId="31" xfId="0" applyNumberFormat="1" applyFont="1" applyFill="1" applyBorder="1" applyAlignment="1">
      <alignment wrapText="1"/>
    </xf>
    <xf numFmtId="3" fontId="42" fillId="0" borderId="2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42" fillId="33" borderId="30" xfId="0" applyNumberFormat="1" applyFont="1" applyFill="1" applyBorder="1" applyAlignment="1">
      <alignment/>
    </xf>
    <xf numFmtId="3" fontId="42" fillId="33" borderId="45" xfId="0" applyNumberFormat="1" applyFont="1" applyFill="1" applyBorder="1" applyAlignment="1">
      <alignment/>
    </xf>
    <xf numFmtId="3" fontId="41" fillId="0" borderId="30" xfId="0" applyNumberFormat="1" applyFont="1" applyFill="1" applyBorder="1" applyAlignment="1">
      <alignment/>
    </xf>
    <xf numFmtId="3" fontId="41" fillId="33" borderId="30" xfId="0" applyNumberFormat="1" applyFont="1" applyFill="1" applyBorder="1" applyAlignment="1">
      <alignment/>
    </xf>
    <xf numFmtId="3" fontId="41" fillId="33" borderId="45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wrapText="1"/>
    </xf>
    <xf numFmtId="3" fontId="19" fillId="0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wrapText="1"/>
    </xf>
    <xf numFmtId="3" fontId="18" fillId="33" borderId="35" xfId="0" applyNumberFormat="1" applyFont="1" applyFill="1" applyBorder="1" applyAlignment="1">
      <alignment wrapText="1"/>
    </xf>
    <xf numFmtId="3" fontId="19" fillId="33" borderId="14" xfId="0" applyNumberFormat="1" applyFont="1" applyFill="1" applyBorder="1" applyAlignment="1">
      <alignment/>
    </xf>
    <xf numFmtId="3" fontId="42" fillId="33" borderId="46" xfId="0" applyNumberFormat="1" applyFont="1" applyFill="1" applyBorder="1" applyAlignment="1">
      <alignment wrapText="1"/>
    </xf>
    <xf numFmtId="3" fontId="42" fillId="33" borderId="27" xfId="0" applyNumberFormat="1" applyFont="1" applyFill="1" applyBorder="1" applyAlignment="1">
      <alignment/>
    </xf>
    <xf numFmtId="3" fontId="41" fillId="33" borderId="47" xfId="0" applyNumberFormat="1" applyFont="1" applyFill="1" applyBorder="1" applyAlignment="1">
      <alignment wrapText="1"/>
    </xf>
    <xf numFmtId="3" fontId="41" fillId="33" borderId="48" xfId="0" applyNumberFormat="1" applyFont="1" applyFill="1" applyBorder="1" applyAlignment="1">
      <alignment/>
    </xf>
    <xf numFmtId="3" fontId="41" fillId="33" borderId="21" xfId="0" applyNumberFormat="1" applyFont="1" applyFill="1" applyBorder="1" applyAlignment="1">
      <alignment/>
    </xf>
    <xf numFmtId="3" fontId="42" fillId="33" borderId="21" xfId="0" applyNumberFormat="1" applyFont="1" applyFill="1" applyBorder="1" applyAlignment="1">
      <alignment/>
    </xf>
    <xf numFmtId="3" fontId="41" fillId="33" borderId="49" xfId="0" applyNumberFormat="1" applyFont="1" applyFill="1" applyBorder="1" applyAlignment="1">
      <alignment wrapText="1"/>
    </xf>
    <xf numFmtId="3" fontId="41" fillId="33" borderId="50" xfId="0" applyNumberFormat="1" applyFont="1" applyFill="1" applyBorder="1" applyAlignment="1">
      <alignment/>
    </xf>
    <xf numFmtId="3" fontId="42" fillId="33" borderId="49" xfId="0" applyNumberFormat="1" applyFont="1" applyFill="1" applyBorder="1" applyAlignment="1">
      <alignment wrapText="1"/>
    </xf>
    <xf numFmtId="3" fontId="42" fillId="33" borderId="50" xfId="0" applyNumberFormat="1" applyFont="1" applyFill="1" applyBorder="1" applyAlignment="1">
      <alignment/>
    </xf>
    <xf numFmtId="3" fontId="41" fillId="33" borderId="21" xfId="0" applyNumberFormat="1" applyFont="1" applyFill="1" applyBorder="1" applyAlignment="1">
      <alignment horizontal="right"/>
    </xf>
    <xf numFmtId="3" fontId="42" fillId="33" borderId="21" xfId="0" applyNumberFormat="1" applyFont="1" applyFill="1" applyBorder="1" applyAlignment="1">
      <alignment horizontal="right"/>
    </xf>
    <xf numFmtId="3" fontId="42" fillId="33" borderId="51" xfId="0" applyNumberFormat="1" applyFont="1" applyFill="1" applyBorder="1" applyAlignment="1">
      <alignment/>
    </xf>
    <xf numFmtId="3" fontId="41" fillId="33" borderId="15" xfId="0" applyNumberFormat="1" applyFont="1" applyFill="1" applyBorder="1" applyAlignment="1">
      <alignment wrapText="1"/>
    </xf>
    <xf numFmtId="3" fontId="41" fillId="33" borderId="23" xfId="0" applyNumberFormat="1" applyFont="1" applyFill="1" applyBorder="1" applyAlignment="1">
      <alignment/>
    </xf>
    <xf numFmtId="3" fontId="42" fillId="33" borderId="24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3" fontId="41" fillId="33" borderId="42" xfId="0" applyNumberFormat="1" applyFont="1" applyFill="1" applyBorder="1" applyAlignment="1">
      <alignment/>
    </xf>
    <xf numFmtId="3" fontId="41" fillId="33" borderId="41" xfId="0" applyNumberFormat="1" applyFont="1" applyFill="1" applyBorder="1" applyAlignment="1">
      <alignment/>
    </xf>
    <xf numFmtId="3" fontId="42" fillId="33" borderId="45" xfId="0" applyNumberFormat="1" applyFont="1" applyFill="1" applyBorder="1" applyAlignment="1">
      <alignment/>
    </xf>
    <xf numFmtId="3" fontId="41" fillId="33" borderId="45" xfId="0" applyNumberFormat="1" applyFont="1" applyFill="1" applyBorder="1" applyAlignment="1">
      <alignment/>
    </xf>
    <xf numFmtId="0" fontId="10" fillId="0" borderId="22" xfId="58" applyFont="1" applyFill="1" applyBorder="1" applyAlignment="1" applyProtection="1">
      <alignment horizontal="left" vertical="center" wrapText="1" indent="1"/>
      <protection/>
    </xf>
    <xf numFmtId="0" fontId="10" fillId="0" borderId="34" xfId="58" applyFont="1" applyFill="1" applyBorder="1" applyAlignment="1" applyProtection="1">
      <alignment horizontal="left" vertical="center" wrapText="1" indent="1"/>
      <protection/>
    </xf>
    <xf numFmtId="0" fontId="12" fillId="0" borderId="27" xfId="58" applyFont="1" applyFill="1" applyBorder="1" applyAlignment="1" applyProtection="1">
      <alignment horizontal="left" vertical="center" wrapText="1" indent="1"/>
      <protection/>
    </xf>
    <xf numFmtId="0" fontId="12" fillId="0" borderId="21" xfId="58" applyFont="1" applyFill="1" applyBorder="1" applyAlignment="1" applyProtection="1">
      <alignment horizontal="left" vertical="center" wrapText="1" indent="1"/>
      <protection/>
    </xf>
    <xf numFmtId="0" fontId="6" fillId="0" borderId="46" xfId="58" applyFont="1" applyFill="1" applyBorder="1" applyAlignment="1" applyProtection="1">
      <alignment horizontal="left" vertical="center" wrapText="1" indent="1"/>
      <protection/>
    </xf>
    <xf numFmtId="0" fontId="6" fillId="0" borderId="36" xfId="58" applyFont="1" applyFill="1" applyBorder="1" applyAlignment="1" applyProtection="1">
      <alignment horizontal="left" vertical="center" wrapText="1" indent="1"/>
      <protection/>
    </xf>
    <xf numFmtId="0" fontId="6" fillId="0" borderId="47" xfId="58" applyFont="1" applyFill="1" applyBorder="1" applyAlignment="1" applyProtection="1">
      <alignment horizontal="left" vertical="center" wrapText="1" indent="1"/>
      <protection/>
    </xf>
    <xf numFmtId="0" fontId="6" fillId="0" borderId="23" xfId="58" applyFont="1" applyFill="1" applyBorder="1" applyAlignment="1" applyProtection="1">
      <alignment horizontal="left" vertical="center" wrapText="1"/>
      <protection/>
    </xf>
    <xf numFmtId="0" fontId="6" fillId="0" borderId="22" xfId="58" applyFont="1" applyFill="1" applyBorder="1" applyAlignment="1" applyProtection="1">
      <alignment horizontal="left" vertical="center" wrapText="1"/>
      <protection/>
    </xf>
    <xf numFmtId="0" fontId="6" fillId="0" borderId="22" xfId="58" applyFont="1" applyFill="1" applyBorder="1" applyAlignment="1" applyProtection="1">
      <alignment horizontal="left"/>
      <protection/>
    </xf>
    <xf numFmtId="0" fontId="6" fillId="0" borderId="52" xfId="58" applyFont="1" applyFill="1" applyBorder="1" applyAlignment="1" applyProtection="1">
      <alignment horizontal="left" vertical="center" wrapText="1"/>
      <protection/>
    </xf>
    <xf numFmtId="0" fontId="10" fillId="0" borderId="36" xfId="58" applyFont="1" applyFill="1" applyBorder="1" applyAlignment="1" applyProtection="1">
      <alignment horizontal="left" indent="1"/>
      <protection/>
    </xf>
    <xf numFmtId="0" fontId="10" fillId="0" borderId="49" xfId="58" applyFont="1" applyFill="1" applyBorder="1" applyAlignment="1" applyProtection="1">
      <alignment horizontal="left" indent="1"/>
      <protection/>
    </xf>
    <xf numFmtId="175" fontId="10" fillId="0" borderId="53" xfId="58" applyNumberFormat="1" applyFont="1" applyFill="1" applyBorder="1" applyAlignment="1" applyProtection="1">
      <alignment horizontal="center" vertical="center" wrapText="1"/>
      <protection locked="0"/>
    </xf>
    <xf numFmtId="175" fontId="10" fillId="0" borderId="54" xfId="58" applyNumberFormat="1" applyFont="1" applyFill="1" applyBorder="1" applyAlignment="1" applyProtection="1">
      <alignment horizontal="center" vertical="center" wrapText="1"/>
      <protection locked="0"/>
    </xf>
    <xf numFmtId="175" fontId="6" fillId="0" borderId="24" xfId="58" applyNumberFormat="1" applyFont="1" applyFill="1" applyBorder="1" applyAlignment="1" applyProtection="1">
      <alignment horizontal="center" vertical="center" wrapText="1"/>
      <protection locked="0"/>
    </xf>
    <xf numFmtId="175" fontId="10" fillId="0" borderId="55" xfId="58" applyNumberFormat="1" applyFont="1" applyFill="1" applyBorder="1" applyAlignment="1" applyProtection="1">
      <alignment horizontal="center" vertical="center" wrapText="1"/>
      <protection locked="0"/>
    </xf>
    <xf numFmtId="175" fontId="10" fillId="0" borderId="56" xfId="58" applyNumberFormat="1" applyFont="1" applyFill="1" applyBorder="1" applyAlignment="1" applyProtection="1">
      <alignment horizontal="center" vertical="center" wrapText="1"/>
      <protection locked="0"/>
    </xf>
    <xf numFmtId="175" fontId="6" fillId="0" borderId="57" xfId="58" applyNumberFormat="1" applyFont="1" applyFill="1" applyBorder="1" applyAlignment="1" applyProtection="1">
      <alignment horizontal="center" vertical="center" wrapText="1"/>
      <protection locked="0"/>
    </xf>
    <xf numFmtId="175" fontId="6" fillId="0" borderId="24" xfId="58" applyNumberFormat="1" applyFont="1" applyFill="1" applyBorder="1" applyAlignment="1" applyProtection="1">
      <alignment horizontal="center" vertical="center" wrapText="1"/>
      <protection/>
    </xf>
    <xf numFmtId="0" fontId="11" fillId="0" borderId="36" xfId="58" applyFont="1" applyFill="1" applyBorder="1" applyAlignment="1" applyProtection="1">
      <alignment horizontal="left"/>
      <protection/>
    </xf>
    <xf numFmtId="3" fontId="42" fillId="33" borderId="58" xfId="0" applyNumberFormat="1" applyFont="1" applyFill="1" applyBorder="1" applyAlignment="1">
      <alignment/>
    </xf>
    <xf numFmtId="3" fontId="42" fillId="33" borderId="59" xfId="0" applyNumberFormat="1" applyFont="1" applyFill="1" applyBorder="1" applyAlignment="1">
      <alignment/>
    </xf>
    <xf numFmtId="3" fontId="42" fillId="33" borderId="22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178" fontId="1" fillId="0" borderId="14" xfId="40" applyNumberFormat="1" applyFont="1" applyBorder="1" applyAlignment="1">
      <alignment horizontal="center"/>
    </xf>
    <xf numFmtId="178" fontId="10" fillId="33" borderId="19" xfId="40" applyNumberFormat="1" applyFont="1" applyFill="1" applyBorder="1" applyAlignment="1">
      <alignment/>
    </xf>
    <xf numFmtId="178" fontId="11" fillId="33" borderId="19" xfId="4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8" fontId="6" fillId="33" borderId="60" xfId="4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61" xfId="58" applyFont="1" applyFill="1" applyBorder="1" applyAlignment="1" applyProtection="1">
      <alignment horizontal="left" vertical="center" wrapText="1" indent="2"/>
      <protection/>
    </xf>
    <xf numFmtId="0" fontId="12" fillId="0" borderId="30" xfId="58" applyFont="1" applyFill="1" applyBorder="1" applyAlignment="1" applyProtection="1">
      <alignment horizontal="left" vertical="center" wrapText="1" indent="1"/>
      <protection/>
    </xf>
    <xf numFmtId="0" fontId="10" fillId="0" borderId="26" xfId="58" applyFont="1" applyFill="1" applyBorder="1" applyAlignment="1" applyProtection="1">
      <alignment horizontal="left" vertical="center" wrapText="1" indent="2"/>
      <protection/>
    </xf>
    <xf numFmtId="0" fontId="6" fillId="0" borderId="17" xfId="58" applyFont="1" applyFill="1" applyBorder="1" applyAlignment="1" applyProtection="1">
      <alignment horizontal="left" vertical="center" wrapText="1" indent="1"/>
      <protection/>
    </xf>
    <xf numFmtId="3" fontId="42" fillId="33" borderId="17" xfId="0" applyNumberFormat="1" applyFont="1" applyFill="1" applyBorder="1" applyAlignment="1">
      <alignment wrapText="1"/>
    </xf>
    <xf numFmtId="0" fontId="12" fillId="0" borderId="62" xfId="58" applyFont="1" applyFill="1" applyBorder="1" applyAlignment="1" applyProtection="1">
      <alignment horizontal="left" vertical="center" wrapText="1" indent="2"/>
      <protection/>
    </xf>
    <xf numFmtId="178" fontId="1" fillId="0" borderId="63" xfId="40" applyNumberFormat="1" applyFont="1" applyBorder="1" applyAlignment="1">
      <alignment horizontal="center"/>
    </xf>
    <xf numFmtId="0" fontId="43" fillId="0" borderId="46" xfId="0" applyFont="1" applyBorder="1" applyAlignment="1">
      <alignment wrapText="1"/>
    </xf>
    <xf numFmtId="178" fontId="10" fillId="33" borderId="27" xfId="40" applyNumberFormat="1" applyFont="1" applyFill="1" applyBorder="1" applyAlignment="1">
      <alignment/>
    </xf>
    <xf numFmtId="178" fontId="10" fillId="33" borderId="53" xfId="40" applyNumberFormat="1" applyFont="1" applyFill="1" applyBorder="1" applyAlignment="1">
      <alignment/>
    </xf>
    <xf numFmtId="0" fontId="43" fillId="0" borderId="36" xfId="0" applyFont="1" applyBorder="1" applyAlignment="1">
      <alignment wrapText="1"/>
    </xf>
    <xf numFmtId="178" fontId="10" fillId="33" borderId="55" xfId="40" applyNumberFormat="1" applyFont="1" applyFill="1" applyBorder="1" applyAlignment="1">
      <alignment/>
    </xf>
    <xf numFmtId="178" fontId="10" fillId="33" borderId="50" xfId="4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78" fontId="6" fillId="33" borderId="14" xfId="40" applyNumberFormat="1" applyFont="1" applyFill="1" applyBorder="1" applyAlignment="1">
      <alignment/>
    </xf>
    <xf numFmtId="178" fontId="1" fillId="0" borderId="14" xfId="40" applyNumberFormat="1" applyFont="1" applyFill="1" applyBorder="1" applyAlignment="1">
      <alignment horizontal="center"/>
    </xf>
    <xf numFmtId="178" fontId="10" fillId="0" borderId="27" xfId="40" applyNumberFormat="1" applyFont="1" applyFill="1" applyBorder="1" applyAlignment="1">
      <alignment/>
    </xf>
    <xf numFmtId="178" fontId="1" fillId="0" borderId="53" xfId="40" applyNumberFormat="1" applyFont="1" applyFill="1" applyBorder="1" applyAlignment="1">
      <alignment horizontal="center"/>
    </xf>
    <xf numFmtId="0" fontId="40" fillId="0" borderId="49" xfId="0" applyFont="1" applyBorder="1" applyAlignment="1">
      <alignment/>
    </xf>
    <xf numFmtId="178" fontId="10" fillId="0" borderId="50" xfId="40" applyNumberFormat="1" applyFont="1" applyFill="1" applyBorder="1" applyAlignment="1">
      <alignment/>
    </xf>
    <xf numFmtId="178" fontId="1" fillId="0" borderId="56" xfId="40" applyNumberFormat="1" applyFont="1" applyFill="1" applyBorder="1" applyAlignment="1">
      <alignment horizontal="center"/>
    </xf>
    <xf numFmtId="0" fontId="40" fillId="0" borderId="46" xfId="0" applyFont="1" applyBorder="1" applyAlignment="1">
      <alignment/>
    </xf>
    <xf numFmtId="178" fontId="10" fillId="33" borderId="50" xfId="40" applyNumberFormat="1" applyFont="1" applyFill="1" applyBorder="1" applyAlignment="1">
      <alignment/>
    </xf>
    <xf numFmtId="178" fontId="0" fillId="0" borderId="21" xfId="40" applyNumberFormat="1" applyFont="1" applyBorder="1" applyAlignment="1">
      <alignment/>
    </xf>
    <xf numFmtId="3" fontId="10" fillId="33" borderId="13" xfId="0" applyNumberFormat="1" applyFont="1" applyFill="1" applyBorder="1" applyAlignment="1">
      <alignment horizontal="center" vertical="center"/>
    </xf>
    <xf numFmtId="178" fontId="10" fillId="33" borderId="13" xfId="40" applyNumberFormat="1" applyFont="1" applyFill="1" applyBorder="1" applyAlignment="1">
      <alignment horizontal="center" vertical="center"/>
    </xf>
    <xf numFmtId="3" fontId="10" fillId="33" borderId="33" xfId="0" applyNumberFormat="1" applyFont="1" applyFill="1" applyBorder="1" applyAlignment="1">
      <alignment horizontal="center" vertical="center"/>
    </xf>
    <xf numFmtId="178" fontId="10" fillId="33" borderId="64" xfId="40" applyNumberFormat="1" applyFont="1" applyFill="1" applyBorder="1" applyAlignment="1">
      <alignment horizontal="center"/>
    </xf>
    <xf numFmtId="178" fontId="0" fillId="0" borderId="64" xfId="40" applyNumberFormat="1" applyFont="1" applyBorder="1" applyAlignment="1">
      <alignment horizontal="center"/>
    </xf>
    <xf numFmtId="178" fontId="0" fillId="0" borderId="31" xfId="40" applyNumberFormat="1" applyFont="1" applyBorder="1" applyAlignment="1">
      <alignment horizontal="center"/>
    </xf>
    <xf numFmtId="178" fontId="0" fillId="0" borderId="39" xfId="40" applyNumberFormat="1" applyFont="1" applyBorder="1" applyAlignment="1">
      <alignment horizontal="center"/>
    </xf>
    <xf numFmtId="178" fontId="10" fillId="33" borderId="12" xfId="4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10" fillId="0" borderId="6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 horizontal="right"/>
    </xf>
    <xf numFmtId="0" fontId="6" fillId="0" borderId="3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65" xfId="0" applyFont="1" applyBorder="1" applyAlignment="1">
      <alignment/>
    </xf>
    <xf numFmtId="0" fontId="6" fillId="34" borderId="12" xfId="0" applyFont="1" applyFill="1" applyBorder="1" applyAlignment="1">
      <alignment/>
    </xf>
    <xf numFmtId="49" fontId="10" fillId="0" borderId="60" xfId="0" applyNumberFormat="1" applyFont="1" applyBorder="1" applyAlignment="1">
      <alignment horizontal="center"/>
    </xf>
    <xf numFmtId="0" fontId="10" fillId="0" borderId="66" xfId="0" applyFont="1" applyBorder="1" applyAlignment="1">
      <alignment/>
    </xf>
    <xf numFmtId="49" fontId="10" fillId="0" borderId="31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10" fillId="0" borderId="31" xfId="0" applyNumberFormat="1" applyFont="1" applyFill="1" applyBorder="1" applyAlignment="1">
      <alignment horizontal="center"/>
    </xf>
    <xf numFmtId="0" fontId="12" fillId="0" borderId="21" xfId="58" applyFont="1" applyFill="1" applyBorder="1" applyAlignment="1" applyProtection="1">
      <alignment horizontal="left" vertical="center" wrapText="1" indent="1"/>
      <protection/>
    </xf>
    <xf numFmtId="0" fontId="10" fillId="0" borderId="60" xfId="0" applyFont="1" applyBorder="1" applyAlignment="1">
      <alignment/>
    </xf>
    <xf numFmtId="0" fontId="0" fillId="0" borderId="32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0" fillId="0" borderId="36" xfId="0" applyFont="1" applyBorder="1" applyAlignment="1">
      <alignment/>
    </xf>
    <xf numFmtId="178" fontId="6" fillId="0" borderId="21" xfId="0" applyNumberFormat="1" applyFont="1" applyBorder="1" applyAlignment="1">
      <alignment/>
    </xf>
    <xf numFmtId="0" fontId="10" fillId="0" borderId="36" xfId="0" applyFont="1" applyBorder="1" applyAlignment="1">
      <alignment wrapText="1"/>
    </xf>
    <xf numFmtId="0" fontId="11" fillId="0" borderId="49" xfId="0" applyFont="1" applyBorder="1" applyAlignment="1">
      <alignment/>
    </xf>
    <xf numFmtId="178" fontId="11" fillId="0" borderId="50" xfId="0" applyNumberFormat="1" applyFont="1" applyBorder="1" applyAlignment="1">
      <alignment/>
    </xf>
    <xf numFmtId="0" fontId="11" fillId="0" borderId="0" xfId="0" applyFont="1" applyAlignment="1">
      <alignment/>
    </xf>
    <xf numFmtId="3" fontId="6" fillId="33" borderId="21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/>
    </xf>
    <xf numFmtId="178" fontId="6" fillId="0" borderId="21" xfId="40" applyNumberFormat="1" applyFont="1" applyBorder="1" applyAlignment="1">
      <alignment horizontal="center"/>
    </xf>
    <xf numFmtId="178" fontId="10" fillId="0" borderId="21" xfId="40" applyNumberFormat="1" applyFont="1" applyBorder="1" applyAlignment="1">
      <alignment horizontal="center"/>
    </xf>
    <xf numFmtId="178" fontId="10" fillId="33" borderId="21" xfId="4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0" fillId="0" borderId="15" xfId="0" applyFont="1" applyBorder="1" applyAlignment="1">
      <alignment/>
    </xf>
    <xf numFmtId="178" fontId="0" fillId="0" borderId="31" xfId="40" applyNumberFormat="1" applyFont="1" applyFill="1" applyBorder="1" applyAlignment="1">
      <alignment horizontal="center"/>
    </xf>
    <xf numFmtId="178" fontId="10" fillId="34" borderId="60" xfId="42" applyNumberFormat="1" applyFont="1" applyFill="1" applyBorder="1" applyAlignment="1">
      <alignment/>
    </xf>
    <xf numFmtId="178" fontId="10" fillId="34" borderId="31" xfId="42" applyNumberFormat="1" applyFont="1" applyFill="1" applyBorder="1" applyAlignment="1">
      <alignment/>
    </xf>
    <xf numFmtId="178" fontId="10" fillId="34" borderId="32" xfId="42" applyNumberFormat="1" applyFont="1" applyFill="1" applyBorder="1" applyAlignment="1">
      <alignment/>
    </xf>
    <xf numFmtId="178" fontId="6" fillId="34" borderId="15" xfId="42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0" fontId="43" fillId="0" borderId="67" xfId="0" applyFont="1" applyBorder="1" applyAlignment="1">
      <alignment wrapText="1"/>
    </xf>
    <xf numFmtId="178" fontId="10" fillId="33" borderId="30" xfId="40" applyNumberFormat="1" applyFont="1" applyFill="1" applyBorder="1" applyAlignment="1">
      <alignment/>
    </xf>
    <xf numFmtId="178" fontId="10" fillId="33" borderId="54" xfId="40" applyNumberFormat="1" applyFont="1" applyFill="1" applyBorder="1" applyAlignment="1">
      <alignment/>
    </xf>
    <xf numFmtId="178" fontId="1" fillId="0" borderId="65" xfId="40" applyNumberFormat="1" applyFont="1" applyBorder="1" applyAlignment="1">
      <alignment horizontal="center"/>
    </xf>
    <xf numFmtId="0" fontId="6" fillId="33" borderId="15" xfId="0" applyFont="1" applyFill="1" applyBorder="1" applyAlignment="1">
      <alignment/>
    </xf>
    <xf numFmtId="178" fontId="10" fillId="33" borderId="32" xfId="40" applyNumberFormat="1" applyFont="1" applyFill="1" applyBorder="1" applyAlignment="1">
      <alignment/>
    </xf>
    <xf numFmtId="178" fontId="11" fillId="33" borderId="32" xfId="40" applyNumberFormat="1" applyFont="1" applyFill="1" applyBorder="1" applyAlignment="1">
      <alignment/>
    </xf>
    <xf numFmtId="178" fontId="11" fillId="33" borderId="20" xfId="40" applyNumberFormat="1" applyFont="1" applyFill="1" applyBorder="1" applyAlignment="1">
      <alignment/>
    </xf>
    <xf numFmtId="178" fontId="10" fillId="33" borderId="20" xfId="40" applyNumberFormat="1" applyFont="1" applyFill="1" applyBorder="1" applyAlignment="1">
      <alignment/>
    </xf>
    <xf numFmtId="0" fontId="43" fillId="0" borderId="20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left" vertical="center" wrapText="1"/>
    </xf>
    <xf numFmtId="178" fontId="1" fillId="33" borderId="15" xfId="40" applyNumberFormat="1" applyFont="1" applyFill="1" applyBorder="1" applyAlignment="1">
      <alignment/>
    </xf>
    <xf numFmtId="178" fontId="0" fillId="0" borderId="0" xfId="40" applyNumberFormat="1" applyFont="1" applyAlignment="1">
      <alignment/>
    </xf>
    <xf numFmtId="0" fontId="45" fillId="0" borderId="46" xfId="0" applyFont="1" applyBorder="1" applyAlignment="1">
      <alignment/>
    </xf>
    <xf numFmtId="178" fontId="11" fillId="33" borderId="27" xfId="40" applyNumberFormat="1" applyFont="1" applyFill="1" applyBorder="1" applyAlignment="1">
      <alignment/>
    </xf>
    <xf numFmtId="178" fontId="1" fillId="0" borderId="53" xfId="40" applyNumberFormat="1" applyFont="1" applyBorder="1" applyAlignment="1">
      <alignment horizontal="center"/>
    </xf>
    <xf numFmtId="0" fontId="45" fillId="0" borderId="36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178" fontId="1" fillId="0" borderId="68" xfId="40" applyNumberFormat="1" applyFont="1" applyBorder="1" applyAlignment="1">
      <alignment horizontal="center"/>
    </xf>
    <xf numFmtId="0" fontId="14" fillId="33" borderId="35" xfId="0" applyFont="1" applyFill="1" applyBorder="1" applyAlignment="1">
      <alignment/>
    </xf>
    <xf numFmtId="178" fontId="1" fillId="33" borderId="37" xfId="0" applyNumberFormat="1" applyFont="1" applyFill="1" applyBorder="1" applyAlignment="1">
      <alignment/>
    </xf>
    <xf numFmtId="178" fontId="1" fillId="33" borderId="22" xfId="0" applyNumberFormat="1" applyFont="1" applyFill="1" applyBorder="1" applyAlignment="1">
      <alignment/>
    </xf>
    <xf numFmtId="178" fontId="1" fillId="33" borderId="23" xfId="0" applyNumberFormat="1" applyFont="1" applyFill="1" applyBorder="1" applyAlignment="1">
      <alignment/>
    </xf>
    <xf numFmtId="178" fontId="1" fillId="33" borderId="24" xfId="0" applyNumberFormat="1" applyFont="1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32" fillId="0" borderId="49" xfId="0" applyFont="1" applyBorder="1" applyAlignment="1">
      <alignment wrapText="1"/>
    </xf>
    <xf numFmtId="178" fontId="1" fillId="0" borderId="50" xfId="4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78" fontId="0" fillId="0" borderId="56" xfId="0" applyNumberFormat="1" applyBorder="1" applyAlignment="1">
      <alignment/>
    </xf>
    <xf numFmtId="0" fontId="6" fillId="0" borderId="22" xfId="0" applyFont="1" applyBorder="1" applyAlignment="1">
      <alignment/>
    </xf>
    <xf numFmtId="178" fontId="6" fillId="0" borderId="23" xfId="40" applyNumberFormat="1" applyFont="1" applyFill="1" applyBorder="1" applyAlignment="1">
      <alignment/>
    </xf>
    <xf numFmtId="178" fontId="6" fillId="33" borderId="23" xfId="40" applyNumberFormat="1" applyFont="1" applyFill="1" applyBorder="1" applyAlignment="1">
      <alignment/>
    </xf>
    <xf numFmtId="178" fontId="6" fillId="33" borderId="23" xfId="40" applyNumberFormat="1" applyFont="1" applyFill="1" applyBorder="1" applyAlignment="1">
      <alignment horizontal="center"/>
    </xf>
    <xf numFmtId="178" fontId="6" fillId="33" borderId="23" xfId="40" applyNumberFormat="1" applyFont="1" applyFill="1" applyBorder="1" applyAlignment="1">
      <alignment/>
    </xf>
    <xf numFmtId="178" fontId="1" fillId="0" borderId="24" xfId="0" applyNumberFormat="1" applyFont="1" applyBorder="1" applyAlignment="1">
      <alignment/>
    </xf>
    <xf numFmtId="178" fontId="10" fillId="33" borderId="26" xfId="40" applyNumberFormat="1" applyFont="1" applyFill="1" applyBorder="1" applyAlignment="1">
      <alignment/>
    </xf>
    <xf numFmtId="178" fontId="10" fillId="0" borderId="26" xfId="40" applyNumberFormat="1" applyFont="1" applyFill="1" applyBorder="1" applyAlignment="1">
      <alignment/>
    </xf>
    <xf numFmtId="178" fontId="0" fillId="0" borderId="26" xfId="40" applyNumberFormat="1" applyFont="1" applyBorder="1" applyAlignment="1">
      <alignment/>
    </xf>
    <xf numFmtId="178" fontId="0" fillId="0" borderId="26" xfId="4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78" fontId="0" fillId="0" borderId="40" xfId="0" applyNumberFormat="1" applyBorder="1" applyAlignment="1">
      <alignment/>
    </xf>
    <xf numFmtId="0" fontId="6" fillId="0" borderId="69" xfId="0" applyFont="1" applyBorder="1" applyAlignment="1">
      <alignment horizontal="center" vertical="center" wrapText="1"/>
    </xf>
    <xf numFmtId="3" fontId="14" fillId="33" borderId="37" xfId="0" applyNumberFormat="1" applyFont="1" applyFill="1" applyBorder="1" applyAlignment="1">
      <alignment horizontal="center"/>
    </xf>
    <xf numFmtId="0" fontId="32" fillId="0" borderId="62" xfId="0" applyFont="1" applyBorder="1" applyAlignment="1">
      <alignment wrapText="1"/>
    </xf>
    <xf numFmtId="178" fontId="0" fillId="0" borderId="0" xfId="40" applyNumberFormat="1" applyFont="1" applyBorder="1" applyAlignment="1">
      <alignment/>
    </xf>
    <xf numFmtId="178" fontId="10" fillId="0" borderId="0" xfId="4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8" fontId="10" fillId="0" borderId="21" xfId="4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 horizontal="center"/>
    </xf>
    <xf numFmtId="178" fontId="10" fillId="33" borderId="21" xfId="40" applyNumberFormat="1" applyFont="1" applyFill="1" applyBorder="1" applyAlignment="1">
      <alignment/>
    </xf>
    <xf numFmtId="0" fontId="40" fillId="0" borderId="36" xfId="0" applyFont="1" applyBorder="1" applyAlignment="1">
      <alignment/>
    </xf>
    <xf numFmtId="178" fontId="1" fillId="0" borderId="55" xfId="40" applyNumberFormat="1" applyFont="1" applyFill="1" applyBorder="1" applyAlignment="1">
      <alignment horizontal="center"/>
    </xf>
    <xf numFmtId="0" fontId="40" fillId="0" borderId="36" xfId="0" applyFont="1" applyBorder="1" applyAlignment="1">
      <alignment wrapText="1"/>
    </xf>
    <xf numFmtId="49" fontId="13" fillId="0" borderId="36" xfId="0" applyNumberFormat="1" applyFont="1" applyFill="1" applyBorder="1" applyAlignment="1">
      <alignment/>
    </xf>
    <xf numFmtId="0" fontId="40" fillId="34" borderId="36" xfId="0" applyFont="1" applyFill="1" applyBorder="1" applyAlignment="1">
      <alignment/>
    </xf>
    <xf numFmtId="0" fontId="40" fillId="0" borderId="36" xfId="0" applyFont="1" applyBorder="1" applyAlignment="1">
      <alignment horizontal="left"/>
    </xf>
    <xf numFmtId="178" fontId="0" fillId="0" borderId="0" xfId="42" applyNumberFormat="1" applyFont="1" applyAlignment="1">
      <alignment/>
    </xf>
    <xf numFmtId="178" fontId="23" fillId="0" borderId="0" xfId="42" applyNumberFormat="1" applyFont="1" applyAlignment="1">
      <alignment/>
    </xf>
    <xf numFmtId="178" fontId="38" fillId="0" borderId="0" xfId="42" applyNumberFormat="1" applyFont="1" applyAlignment="1">
      <alignment/>
    </xf>
    <xf numFmtId="178" fontId="39" fillId="0" borderId="0" xfId="42" applyNumberFormat="1" applyFont="1" applyAlignment="1">
      <alignment/>
    </xf>
    <xf numFmtId="178" fontId="33" fillId="0" borderId="0" xfId="42" applyNumberFormat="1" applyFont="1" applyAlignment="1">
      <alignment/>
    </xf>
    <xf numFmtId="178" fontId="0" fillId="0" borderId="0" xfId="42" applyNumberFormat="1" applyFont="1" applyFill="1" applyAlignment="1">
      <alignment/>
    </xf>
    <xf numFmtId="178" fontId="28" fillId="0" borderId="0" xfId="42" applyNumberFormat="1" applyFont="1" applyAlignment="1">
      <alignment/>
    </xf>
    <xf numFmtId="178" fontId="0" fillId="0" borderId="0" xfId="42" applyNumberFormat="1" applyFont="1" applyAlignment="1">
      <alignment horizontal="right"/>
    </xf>
    <xf numFmtId="0" fontId="43" fillId="34" borderId="67" xfId="0" applyFont="1" applyFill="1" applyBorder="1" applyAlignment="1">
      <alignment wrapText="1"/>
    </xf>
    <xf numFmtId="178" fontId="10" fillId="34" borderId="30" xfId="40" applyNumberFormat="1" applyFont="1" applyFill="1" applyBorder="1" applyAlignment="1">
      <alignment/>
    </xf>
    <xf numFmtId="178" fontId="10" fillId="34" borderId="54" xfId="40" applyNumberFormat="1" applyFont="1" applyFill="1" applyBorder="1" applyAlignment="1">
      <alignment/>
    </xf>
    <xf numFmtId="178" fontId="1" fillId="34" borderId="65" xfId="4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78" fontId="1" fillId="34" borderId="15" xfId="0" applyNumberFormat="1" applyFont="1" applyFill="1" applyBorder="1" applyAlignment="1">
      <alignment/>
    </xf>
    <xf numFmtId="178" fontId="10" fillId="0" borderId="0" xfId="42" applyNumberFormat="1" applyFont="1" applyAlignment="1">
      <alignment/>
    </xf>
    <xf numFmtId="178" fontId="10" fillId="0" borderId="70" xfId="42" applyNumberFormat="1" applyFont="1" applyBorder="1" applyAlignment="1">
      <alignment horizontal="center"/>
    </xf>
    <xf numFmtId="178" fontId="10" fillId="33" borderId="41" xfId="42" applyNumberFormat="1" applyFont="1" applyFill="1" applyBorder="1" applyAlignment="1">
      <alignment horizontal="center"/>
    </xf>
    <xf numFmtId="178" fontId="10" fillId="0" borderId="71" xfId="42" applyNumberFormat="1" applyFont="1" applyBorder="1" applyAlignment="1">
      <alignment horizontal="center"/>
    </xf>
    <xf numFmtId="178" fontId="10" fillId="0" borderId="71" xfId="42" applyNumberFormat="1" applyFont="1" applyFill="1" applyBorder="1" applyAlignment="1">
      <alignment horizontal="center"/>
    </xf>
    <xf numFmtId="178" fontId="10" fillId="0" borderId="70" xfId="42" applyNumberFormat="1" applyFont="1" applyFill="1" applyBorder="1" applyAlignment="1">
      <alignment horizontal="center"/>
    </xf>
    <xf numFmtId="178" fontId="10" fillId="33" borderId="45" xfId="42" applyNumberFormat="1" applyFont="1" applyFill="1" applyBorder="1" applyAlignment="1">
      <alignment horizontal="center"/>
    </xf>
    <xf numFmtId="178" fontId="10" fillId="0" borderId="0" xfId="42" applyNumberFormat="1" applyFont="1" applyBorder="1" applyAlignment="1">
      <alignment horizontal="center"/>
    </xf>
    <xf numFmtId="178" fontId="10" fillId="0" borderId="15" xfId="42" applyNumberFormat="1" applyFont="1" applyBorder="1" applyAlignment="1">
      <alignment/>
    </xf>
    <xf numFmtId="178" fontId="10" fillId="0" borderId="15" xfId="42" applyNumberFormat="1" applyFont="1" applyBorder="1" applyAlignment="1">
      <alignment horizontal="center"/>
    </xf>
    <xf numFmtId="178" fontId="6" fillId="0" borderId="15" xfId="42" applyNumberFormat="1" applyFont="1" applyBorder="1" applyAlignment="1">
      <alignment horizontal="center"/>
    </xf>
    <xf numFmtId="178" fontId="10" fillId="0" borderId="15" xfId="42" applyNumberFormat="1" applyFont="1" applyBorder="1" applyAlignment="1">
      <alignment wrapText="1"/>
    </xf>
    <xf numFmtId="43" fontId="6" fillId="0" borderId="15" xfId="42" applyFont="1" applyBorder="1" applyAlignment="1">
      <alignment horizontal="center"/>
    </xf>
    <xf numFmtId="178" fontId="6" fillId="0" borderId="15" xfId="42" applyNumberFormat="1" applyFont="1" applyBorder="1" applyAlignment="1">
      <alignment horizontal="center"/>
    </xf>
    <xf numFmtId="178" fontId="10" fillId="0" borderId="16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78" fontId="6" fillId="0" borderId="15" xfId="42" applyNumberFormat="1" applyFont="1" applyBorder="1" applyAlignment="1">
      <alignment/>
    </xf>
    <xf numFmtId="178" fontId="6" fillId="0" borderId="37" xfId="42" applyNumberFormat="1" applyFont="1" applyBorder="1" applyAlignment="1">
      <alignment/>
    </xf>
    <xf numFmtId="178" fontId="10" fillId="0" borderId="18" xfId="42" applyNumberFormat="1" applyFont="1" applyBorder="1" applyAlignment="1">
      <alignment/>
    </xf>
    <xf numFmtId="178" fontId="10" fillId="0" borderId="64" xfId="42" applyNumberFormat="1" applyFont="1" applyBorder="1" applyAlignment="1">
      <alignment/>
    </xf>
    <xf numFmtId="178" fontId="10" fillId="0" borderId="18" xfId="42" applyNumberFormat="1" applyFont="1" applyFill="1" applyBorder="1" applyAlignment="1">
      <alignment/>
    </xf>
    <xf numFmtId="178" fontId="10" fillId="0" borderId="19" xfId="42" applyNumberFormat="1" applyFont="1" applyBorder="1" applyAlignment="1">
      <alignment/>
    </xf>
    <xf numFmtId="178" fontId="10" fillId="0" borderId="31" xfId="42" applyNumberFormat="1" applyFont="1" applyBorder="1" applyAlignment="1">
      <alignment/>
    </xf>
    <xf numFmtId="178" fontId="10" fillId="0" borderId="20" xfId="42" applyNumberFormat="1" applyFont="1" applyBorder="1" applyAlignment="1">
      <alignment/>
    </xf>
    <xf numFmtId="178" fontId="10" fillId="0" borderId="32" xfId="42" applyNumberFormat="1" applyFont="1" applyBorder="1" applyAlignment="1">
      <alignment/>
    </xf>
    <xf numFmtId="178" fontId="6" fillId="0" borderId="12" xfId="42" applyNumberFormat="1" applyFont="1" applyBorder="1" applyAlignment="1">
      <alignment horizontal="right"/>
    </xf>
    <xf numFmtId="178" fontId="6" fillId="0" borderId="12" xfId="42" applyNumberFormat="1" applyFont="1" applyBorder="1" applyAlignment="1">
      <alignment/>
    </xf>
    <xf numFmtId="178" fontId="6" fillId="0" borderId="72" xfId="42" applyNumberFormat="1" applyFont="1" applyFill="1" applyBorder="1" applyAlignment="1">
      <alignment horizontal="right"/>
    </xf>
    <xf numFmtId="178" fontId="6" fillId="0" borderId="72" xfId="42" applyNumberFormat="1" applyFont="1" applyBorder="1" applyAlignment="1">
      <alignment horizontal="right"/>
    </xf>
    <xf numFmtId="178" fontId="10" fillId="0" borderId="69" xfId="42" applyNumberFormat="1" applyFont="1" applyFill="1" applyBorder="1" applyAlignment="1">
      <alignment/>
    </xf>
    <xf numFmtId="178" fontId="10" fillId="0" borderId="27" xfId="42" applyNumberFormat="1" applyFont="1" applyBorder="1" applyAlignment="1">
      <alignment/>
    </xf>
    <xf numFmtId="178" fontId="10" fillId="0" borderId="53" xfId="42" applyNumberFormat="1" applyFont="1" applyBorder="1" applyAlignment="1">
      <alignment/>
    </xf>
    <xf numFmtId="178" fontId="10" fillId="0" borderId="70" xfId="42" applyNumberFormat="1" applyFont="1" applyFill="1" applyBorder="1" applyAlignment="1">
      <alignment/>
    </xf>
    <xf numFmtId="178" fontId="10" fillId="0" borderId="21" xfId="42" applyNumberFormat="1" applyFont="1" applyBorder="1" applyAlignment="1">
      <alignment/>
    </xf>
    <xf numFmtId="178" fontId="10" fillId="0" borderId="55" xfId="42" applyNumberFormat="1" applyFont="1" applyBorder="1" applyAlignment="1">
      <alignment/>
    </xf>
    <xf numFmtId="178" fontId="10" fillId="0" borderId="70" xfId="42" applyNumberFormat="1" applyFont="1" applyFill="1" applyBorder="1" applyAlignment="1">
      <alignment/>
    </xf>
    <xf numFmtId="178" fontId="10" fillId="0" borderId="71" xfId="42" applyNumberFormat="1" applyFont="1" applyFill="1" applyBorder="1" applyAlignment="1">
      <alignment/>
    </xf>
    <xf numFmtId="178" fontId="10" fillId="0" borderId="30" xfId="42" applyNumberFormat="1" applyFont="1" applyBorder="1" applyAlignment="1">
      <alignment/>
    </xf>
    <xf numFmtId="178" fontId="10" fillId="0" borderId="54" xfId="42" applyNumberFormat="1" applyFont="1" applyBorder="1" applyAlignment="1">
      <alignment/>
    </xf>
    <xf numFmtId="178" fontId="10" fillId="0" borderId="73" xfId="42" applyNumberFormat="1" applyFont="1" applyFill="1" applyBorder="1" applyAlignment="1">
      <alignment/>
    </xf>
    <xf numFmtId="178" fontId="10" fillId="0" borderId="50" xfId="42" applyNumberFormat="1" applyFont="1" applyBorder="1" applyAlignment="1">
      <alignment/>
    </xf>
    <xf numFmtId="178" fontId="10" fillId="0" borderId="56" xfId="42" applyNumberFormat="1" applyFont="1" applyBorder="1" applyAlignment="1">
      <alignment/>
    </xf>
    <xf numFmtId="178" fontId="10" fillId="0" borderId="15" xfId="42" applyNumberFormat="1" applyFont="1" applyFill="1" applyBorder="1" applyAlignment="1">
      <alignment/>
    </xf>
    <xf numFmtId="178" fontId="10" fillId="0" borderId="28" xfId="42" applyNumberFormat="1" applyFont="1" applyBorder="1" applyAlignment="1">
      <alignment/>
    </xf>
    <xf numFmtId="178" fontId="10" fillId="0" borderId="15" xfId="42" applyNumberFormat="1" applyFont="1" applyBorder="1" applyAlignment="1">
      <alignment/>
    </xf>
    <xf numFmtId="178" fontId="10" fillId="0" borderId="37" xfId="42" applyNumberFormat="1" applyFont="1" applyBorder="1" applyAlignment="1">
      <alignment/>
    </xf>
    <xf numFmtId="178" fontId="6" fillId="0" borderId="17" xfId="42" applyNumberFormat="1" applyFont="1" applyBorder="1" applyAlignment="1">
      <alignment/>
    </xf>
    <xf numFmtId="178" fontId="10" fillId="0" borderId="11" xfId="42" applyNumberFormat="1" applyFont="1" applyBorder="1" applyAlignment="1">
      <alignment/>
    </xf>
    <xf numFmtId="178" fontId="10" fillId="0" borderId="39" xfId="42" applyNumberFormat="1" applyFont="1" applyBorder="1" applyAlignment="1">
      <alignment/>
    </xf>
    <xf numFmtId="178" fontId="10" fillId="0" borderId="39" xfId="42" applyNumberFormat="1" applyFont="1" applyFill="1" applyBorder="1" applyAlignment="1">
      <alignment/>
    </xf>
    <xf numFmtId="178" fontId="10" fillId="0" borderId="0" xfId="42" applyNumberFormat="1" applyFont="1" applyFill="1" applyBorder="1" applyAlignment="1">
      <alignment/>
    </xf>
    <xf numFmtId="49" fontId="10" fillId="0" borderId="32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60" xfId="0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178" fontId="10" fillId="0" borderId="60" xfId="42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178" fontId="10" fillId="0" borderId="31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49" fontId="10" fillId="0" borderId="3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178" fontId="10" fillId="0" borderId="32" xfId="42" applyNumberFormat="1" applyFont="1" applyFill="1" applyBorder="1" applyAlignment="1">
      <alignment/>
    </xf>
    <xf numFmtId="49" fontId="10" fillId="0" borderId="39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178" fontId="10" fillId="0" borderId="39" xfId="42" applyNumberFormat="1" applyFont="1" applyFill="1" applyBorder="1" applyAlignment="1">
      <alignment/>
    </xf>
    <xf numFmtId="178" fontId="6" fillId="0" borderId="14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78" fontId="6" fillId="0" borderId="68" xfId="42" applyNumberFormat="1" applyFont="1" applyFill="1" applyBorder="1" applyAlignment="1" applyProtection="1">
      <alignment vertical="center" wrapText="1"/>
      <protection/>
    </xf>
    <xf numFmtId="178" fontId="12" fillId="0" borderId="60" xfId="42" applyNumberFormat="1" applyFont="1" applyFill="1" applyBorder="1" applyAlignment="1" applyProtection="1">
      <alignment vertical="center" wrapText="1"/>
      <protection/>
    </xf>
    <xf numFmtId="178" fontId="10" fillId="0" borderId="64" xfId="42" applyNumberFormat="1" applyFont="1" applyFill="1" applyBorder="1" applyAlignment="1" applyProtection="1">
      <alignment vertical="center" wrapText="1"/>
      <protection locked="0"/>
    </xf>
    <xf numFmtId="178" fontId="10" fillId="0" borderId="31" xfId="42" applyNumberFormat="1" applyFont="1" applyFill="1" applyBorder="1" applyAlignment="1" applyProtection="1">
      <alignment vertical="center" wrapText="1"/>
      <protection locked="0"/>
    </xf>
    <xf numFmtId="178" fontId="12" fillId="0" borderId="31" xfId="42" applyNumberFormat="1" applyFont="1" applyFill="1" applyBorder="1" applyAlignment="1" applyProtection="1">
      <alignment vertical="center" wrapText="1"/>
      <protection locked="0"/>
    </xf>
    <xf numFmtId="178" fontId="12" fillId="0" borderId="31" xfId="42" applyNumberFormat="1" applyFont="1" applyFill="1" applyBorder="1" applyAlignment="1" applyProtection="1">
      <alignment vertical="center" wrapText="1"/>
      <protection locked="0"/>
    </xf>
    <xf numFmtId="178" fontId="6" fillId="0" borderId="15" xfId="42" applyNumberFormat="1" applyFont="1" applyFill="1" applyBorder="1" applyAlignment="1" applyProtection="1">
      <alignment vertical="center" wrapText="1"/>
      <protection/>
    </xf>
    <xf numFmtId="178" fontId="12" fillId="0" borderId="32" xfId="42" applyNumberFormat="1" applyFont="1" applyFill="1" applyBorder="1" applyAlignment="1" applyProtection="1">
      <alignment vertical="center" wrapText="1"/>
      <protection locked="0"/>
    </xf>
    <xf numFmtId="178" fontId="10" fillId="0" borderId="39" xfId="42" applyNumberFormat="1" applyFont="1" applyFill="1" applyBorder="1" applyAlignment="1" applyProtection="1">
      <alignment vertical="center" wrapText="1"/>
      <protection locked="0"/>
    </xf>
    <xf numFmtId="178" fontId="6" fillId="0" borderId="15" xfId="42" applyNumberFormat="1" applyFont="1" applyFill="1" applyBorder="1" applyAlignment="1" applyProtection="1">
      <alignment vertical="center" wrapText="1"/>
      <protection/>
    </xf>
    <xf numFmtId="178" fontId="12" fillId="0" borderId="15" xfId="42" applyNumberFormat="1" applyFont="1" applyFill="1" applyBorder="1" applyAlignment="1" applyProtection="1">
      <alignment vertical="center" wrapText="1"/>
      <protection/>
    </xf>
    <xf numFmtId="178" fontId="12" fillId="0" borderId="64" xfId="42" applyNumberFormat="1" applyFont="1" applyFill="1" applyBorder="1" applyAlignment="1" applyProtection="1">
      <alignment vertical="center" wrapText="1"/>
      <protection/>
    </xf>
    <xf numFmtId="178" fontId="10" fillId="0" borderId="15" xfId="42" applyNumberFormat="1" applyFont="1" applyFill="1" applyBorder="1" applyAlignment="1" applyProtection="1">
      <alignment vertical="center" wrapText="1"/>
      <protection locked="0"/>
    </xf>
    <xf numFmtId="178" fontId="10" fillId="0" borderId="14" xfId="42" applyNumberFormat="1" applyFont="1" applyFill="1" applyBorder="1" applyAlignment="1" applyProtection="1">
      <alignment vertical="center" wrapText="1"/>
      <protection locked="0"/>
    </xf>
    <xf numFmtId="178" fontId="6" fillId="0" borderId="24" xfId="42" applyNumberFormat="1" applyFont="1" applyFill="1" applyBorder="1" applyAlignment="1" applyProtection="1">
      <alignment vertical="center" wrapText="1"/>
      <protection/>
    </xf>
    <xf numFmtId="178" fontId="6" fillId="0" borderId="60" xfId="42" applyNumberFormat="1" applyFont="1" applyFill="1" applyBorder="1" applyAlignment="1" applyProtection="1">
      <alignment vertical="center" wrapText="1"/>
      <protection locked="0"/>
    </xf>
    <xf numFmtId="178" fontId="6" fillId="0" borderId="31" xfId="42" applyNumberFormat="1" applyFont="1" applyFill="1" applyBorder="1" applyAlignment="1" applyProtection="1">
      <alignment vertical="center" wrapText="1"/>
      <protection locked="0"/>
    </xf>
    <xf numFmtId="178" fontId="6" fillId="0" borderId="14" xfId="42" applyNumberFormat="1" applyFont="1" applyFill="1" applyBorder="1" applyAlignment="1" applyProtection="1">
      <alignment vertical="center" wrapText="1"/>
      <protection/>
    </xf>
    <xf numFmtId="178" fontId="10" fillId="0" borderId="15" xfId="42" applyNumberFormat="1" applyFont="1" applyFill="1" applyBorder="1" applyAlignment="1" applyProtection="1">
      <alignment vertical="center" wrapText="1"/>
      <protection/>
    </xf>
    <xf numFmtId="178" fontId="1" fillId="0" borderId="15" xfId="42" applyNumberFormat="1" applyFont="1" applyBorder="1" applyAlignment="1">
      <alignment/>
    </xf>
    <xf numFmtId="178" fontId="11" fillId="0" borderId="15" xfId="42" applyNumberFormat="1" applyFont="1" applyFill="1" applyBorder="1" applyAlignment="1" applyProtection="1">
      <alignment vertical="center" wrapText="1"/>
      <protection/>
    </xf>
    <xf numFmtId="178" fontId="6" fillId="0" borderId="34" xfId="42" applyNumberFormat="1" applyFont="1" applyFill="1" applyBorder="1" applyAlignment="1" applyProtection="1">
      <alignment horizontal="left" indent="1"/>
      <protection/>
    </xf>
    <xf numFmtId="178" fontId="11" fillId="0" borderId="21" xfId="42" applyNumberFormat="1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>
      <alignment wrapText="1"/>
    </xf>
    <xf numFmtId="0" fontId="4" fillId="0" borderId="60" xfId="0" applyFont="1" applyFill="1" applyBorder="1" applyAlignment="1">
      <alignment/>
    </xf>
    <xf numFmtId="178" fontId="4" fillId="0" borderId="74" xfId="42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 wrapText="1"/>
    </xf>
    <xf numFmtId="178" fontId="4" fillId="0" borderId="53" xfId="42" applyNumberFormat="1" applyFont="1" applyFill="1" applyBorder="1" applyAlignment="1">
      <alignment/>
    </xf>
    <xf numFmtId="0" fontId="4" fillId="0" borderId="31" xfId="0" applyFont="1" applyFill="1" applyBorder="1" applyAlignment="1">
      <alignment wrapText="1"/>
    </xf>
    <xf numFmtId="178" fontId="4" fillId="0" borderId="41" xfId="42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78" fontId="4" fillId="0" borderId="55" xfId="42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6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8" fontId="4" fillId="0" borderId="51" xfId="42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 wrapText="1"/>
    </xf>
    <xf numFmtId="178" fontId="4" fillId="0" borderId="56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5" fillId="0" borderId="13" xfId="42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62" xfId="0" applyFont="1" applyFill="1" applyBorder="1" applyAlignment="1">
      <alignment/>
    </xf>
    <xf numFmtId="178" fontId="4" fillId="0" borderId="42" xfId="42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3" fontId="4" fillId="0" borderId="49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178" fontId="5" fillId="0" borderId="57" xfId="42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178" fontId="5" fillId="0" borderId="39" xfId="42" applyNumberFormat="1" applyFont="1" applyBorder="1" applyAlignment="1">
      <alignment/>
    </xf>
    <xf numFmtId="178" fontId="4" fillId="0" borderId="0" xfId="42" applyNumberFormat="1" applyFont="1" applyAlignment="1">
      <alignment/>
    </xf>
    <xf numFmtId="0" fontId="41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9" fillId="0" borderId="55" xfId="0" applyNumberFormat="1" applyFont="1" applyFill="1" applyBorder="1" applyAlignment="1">
      <alignment/>
    </xf>
    <xf numFmtId="3" fontId="41" fillId="0" borderId="36" xfId="0" applyNumberFormat="1" applyFont="1" applyFill="1" applyBorder="1" applyAlignment="1">
      <alignment wrapText="1"/>
    </xf>
    <xf numFmtId="0" fontId="35" fillId="0" borderId="36" xfId="0" applyFont="1" applyBorder="1" applyAlignment="1">
      <alignment wrapText="1"/>
    </xf>
    <xf numFmtId="3" fontId="18" fillId="0" borderId="36" xfId="0" applyNumberFormat="1" applyFont="1" applyFill="1" applyBorder="1" applyAlignment="1">
      <alignment wrapText="1"/>
    </xf>
    <xf numFmtId="0" fontId="44" fillId="0" borderId="65" xfId="0" applyFont="1" applyFill="1" applyBorder="1" applyAlignment="1">
      <alignment/>
    </xf>
    <xf numFmtId="0" fontId="5" fillId="0" borderId="33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178" fontId="44" fillId="0" borderId="16" xfId="0" applyNumberFormat="1" applyFont="1" applyFill="1" applyBorder="1" applyAlignment="1">
      <alignment/>
    </xf>
    <xf numFmtId="0" fontId="44" fillId="0" borderId="63" xfId="0" applyFont="1" applyBorder="1" applyAlignment="1">
      <alignment/>
    </xf>
    <xf numFmtId="178" fontId="44" fillId="0" borderId="76" xfId="0" applyNumberFormat="1" applyFont="1" applyBorder="1" applyAlignment="1">
      <alignment/>
    </xf>
    <xf numFmtId="0" fontId="47" fillId="0" borderId="0" xfId="58" applyFont="1" applyFill="1">
      <alignment/>
      <protection/>
    </xf>
    <xf numFmtId="175" fontId="46" fillId="0" borderId="0" xfId="58" applyNumberFormat="1" applyFont="1" applyFill="1" applyBorder="1" applyAlignment="1" applyProtection="1">
      <alignment horizontal="centerContinuous" vertical="center"/>
      <protection/>
    </xf>
    <xf numFmtId="0" fontId="49" fillId="0" borderId="0" xfId="57" applyFont="1" applyFill="1" applyBorder="1" applyAlignment="1" applyProtection="1">
      <alignment/>
      <protection/>
    </xf>
    <xf numFmtId="0" fontId="50" fillId="0" borderId="0" xfId="57" applyFont="1" applyFill="1" applyBorder="1" applyAlignment="1" applyProtection="1">
      <alignment horizontal="right"/>
      <protection/>
    </xf>
    <xf numFmtId="0" fontId="51" fillId="0" borderId="46" xfId="58" applyFont="1" applyFill="1" applyBorder="1" applyAlignment="1" applyProtection="1">
      <alignment horizontal="center" vertical="center" wrapText="1"/>
      <protection/>
    </xf>
    <xf numFmtId="0" fontId="51" fillId="0" borderId="27" xfId="58" applyFont="1" applyFill="1" applyBorder="1" applyAlignment="1" applyProtection="1">
      <alignment horizontal="center" vertical="center" wrapText="1"/>
      <protection/>
    </xf>
    <xf numFmtId="0" fontId="51" fillId="0" borderId="53" xfId="58" applyFont="1" applyFill="1" applyBorder="1" applyAlignment="1" applyProtection="1">
      <alignment horizontal="center" vertical="center" wrapText="1"/>
      <protection/>
    </xf>
    <xf numFmtId="0" fontId="51" fillId="0" borderId="15" xfId="58" applyFont="1" applyFill="1" applyBorder="1" applyAlignment="1">
      <alignment horizontal="center" vertical="center"/>
      <protection/>
    </xf>
    <xf numFmtId="0" fontId="51" fillId="0" borderId="16" xfId="58" applyFont="1" applyFill="1" applyBorder="1" applyAlignment="1">
      <alignment horizontal="center" vertical="center"/>
      <protection/>
    </xf>
    <xf numFmtId="0" fontId="52" fillId="0" borderId="22" xfId="58" applyFont="1" applyFill="1" applyBorder="1" applyAlignment="1" applyProtection="1">
      <alignment horizontal="center" vertical="center"/>
      <protection/>
    </xf>
    <xf numFmtId="0" fontId="52" fillId="0" borderId="23" xfId="58" applyFont="1" applyFill="1" applyBorder="1" applyAlignment="1" applyProtection="1">
      <alignment horizontal="center" vertical="center"/>
      <protection/>
    </xf>
    <xf numFmtId="0" fontId="52" fillId="0" borderId="24" xfId="58" applyFont="1" applyFill="1" applyBorder="1" applyAlignment="1" applyProtection="1">
      <alignment horizontal="center" vertical="center"/>
      <protection/>
    </xf>
    <xf numFmtId="0" fontId="52" fillId="0" borderId="35" xfId="58" applyFont="1" applyFill="1" applyBorder="1" applyAlignment="1">
      <alignment horizontal="center"/>
      <protection/>
    </xf>
    <xf numFmtId="0" fontId="52" fillId="0" borderId="15" xfId="58" applyFont="1" applyFill="1" applyBorder="1" applyAlignment="1">
      <alignment horizontal="center"/>
      <protection/>
    </xf>
    <xf numFmtId="0" fontId="52" fillId="0" borderId="75" xfId="58" applyFont="1" applyFill="1" applyBorder="1" applyAlignment="1">
      <alignment horizontal="center"/>
      <protection/>
    </xf>
    <xf numFmtId="0" fontId="52" fillId="0" borderId="46" xfId="58" applyFont="1" applyFill="1" applyBorder="1" applyAlignment="1" applyProtection="1">
      <alignment horizontal="center" vertical="center"/>
      <protection/>
    </xf>
    <xf numFmtId="0" fontId="52" fillId="0" borderId="27" xfId="58" applyFont="1" applyFill="1" applyBorder="1" applyProtection="1">
      <alignment/>
      <protection/>
    </xf>
    <xf numFmtId="178" fontId="52" fillId="0" borderId="74" xfId="42" applyNumberFormat="1" applyFont="1" applyFill="1" applyBorder="1" applyAlignment="1" applyProtection="1">
      <alignment/>
      <protection locked="0"/>
    </xf>
    <xf numFmtId="178" fontId="52" fillId="0" borderId="46" xfId="42" applyNumberFormat="1" applyFont="1" applyFill="1" applyBorder="1" applyAlignment="1">
      <alignment/>
    </xf>
    <xf numFmtId="178" fontId="52" fillId="0" borderId="27" xfId="42" applyNumberFormat="1" applyFont="1" applyFill="1" applyBorder="1" applyAlignment="1">
      <alignment/>
    </xf>
    <xf numFmtId="178" fontId="52" fillId="0" borderId="53" xfId="42" applyNumberFormat="1" applyFont="1" applyFill="1" applyBorder="1" applyAlignment="1">
      <alignment/>
    </xf>
    <xf numFmtId="0" fontId="52" fillId="0" borderId="36" xfId="58" applyFont="1" applyFill="1" applyBorder="1" applyAlignment="1" applyProtection="1">
      <alignment horizontal="center" vertical="center"/>
      <protection/>
    </xf>
    <xf numFmtId="0" fontId="52" fillId="0" borderId="21" xfId="58" applyFont="1" applyFill="1" applyBorder="1" applyProtection="1">
      <alignment/>
      <protection/>
    </xf>
    <xf numFmtId="178" fontId="52" fillId="0" borderId="41" xfId="42" applyNumberFormat="1" applyFont="1" applyFill="1" applyBorder="1" applyAlignment="1" applyProtection="1">
      <alignment/>
      <protection locked="0"/>
    </xf>
    <xf numFmtId="178" fontId="52" fillId="0" borderId="36" xfId="42" applyNumberFormat="1" applyFont="1" applyFill="1" applyBorder="1" applyAlignment="1">
      <alignment/>
    </xf>
    <xf numFmtId="178" fontId="52" fillId="0" borderId="21" xfId="42" applyNumberFormat="1" applyFont="1" applyFill="1" applyBorder="1" applyAlignment="1">
      <alignment/>
    </xf>
    <xf numFmtId="178" fontId="52" fillId="0" borderId="55" xfId="42" applyNumberFormat="1" applyFont="1" applyFill="1" applyBorder="1" applyAlignment="1">
      <alignment/>
    </xf>
    <xf numFmtId="0" fontId="53" fillId="0" borderId="0" xfId="58" applyFont="1" applyFill="1">
      <alignment/>
      <protection/>
    </xf>
    <xf numFmtId="0" fontId="52" fillId="0" borderId="21" xfId="58" applyFont="1" applyFill="1" applyBorder="1" applyAlignment="1" applyProtection="1">
      <alignment wrapText="1"/>
      <protection/>
    </xf>
    <xf numFmtId="0" fontId="52" fillId="0" borderId="67" xfId="58" applyFont="1" applyFill="1" applyBorder="1" applyAlignment="1" applyProtection="1">
      <alignment horizontal="center" vertical="center"/>
      <protection/>
    </xf>
    <xf numFmtId="0" fontId="52" fillId="0" borderId="30" xfId="58" applyFont="1" applyFill="1" applyBorder="1" applyProtection="1">
      <alignment/>
      <protection/>
    </xf>
    <xf numFmtId="178" fontId="52" fillId="0" borderId="45" xfId="42" applyNumberFormat="1" applyFont="1" applyFill="1" applyBorder="1" applyAlignment="1" applyProtection="1">
      <alignment/>
      <protection locked="0"/>
    </xf>
    <xf numFmtId="178" fontId="52" fillId="0" borderId="49" xfId="42" applyNumberFormat="1" applyFont="1" applyFill="1" applyBorder="1" applyAlignment="1">
      <alignment/>
    </xf>
    <xf numFmtId="178" fontId="52" fillId="0" borderId="50" xfId="42" applyNumberFormat="1" applyFont="1" applyFill="1" applyBorder="1" applyAlignment="1">
      <alignment/>
    </xf>
    <xf numFmtId="178" fontId="52" fillId="0" borderId="56" xfId="42" applyNumberFormat="1" applyFont="1" applyFill="1" applyBorder="1" applyAlignment="1">
      <alignment/>
    </xf>
    <xf numFmtId="178" fontId="46" fillId="0" borderId="24" xfId="42" applyNumberFormat="1" applyFont="1" applyFill="1" applyBorder="1" applyAlignment="1" applyProtection="1">
      <alignment/>
      <protection/>
    </xf>
    <xf numFmtId="178" fontId="46" fillId="0" borderId="57" xfId="42" applyNumberFormat="1" applyFont="1" applyFill="1" applyBorder="1" applyAlignment="1" applyProtection="1">
      <alignment/>
      <protection/>
    </xf>
    <xf numFmtId="0" fontId="47" fillId="0" borderId="0" xfId="58" applyFont="1" applyFill="1">
      <alignment/>
      <protection/>
    </xf>
    <xf numFmtId="178" fontId="46" fillId="0" borderId="15" xfId="42" applyNumberFormat="1" applyFont="1" applyFill="1" applyBorder="1" applyAlignment="1">
      <alignment/>
    </xf>
    <xf numFmtId="0" fontId="46" fillId="0" borderId="0" xfId="58" applyFont="1" applyFill="1">
      <alignment/>
      <protection/>
    </xf>
    <xf numFmtId="9" fontId="46" fillId="0" borderId="15" xfId="42" applyNumberFormat="1" applyFont="1" applyFill="1" applyBorder="1" applyAlignment="1">
      <alignment horizontal="center"/>
    </xf>
    <xf numFmtId="3" fontId="19" fillId="33" borderId="17" xfId="0" applyNumberFormat="1" applyFont="1" applyFill="1" applyBorder="1" applyAlignment="1">
      <alignment horizontal="left" wrapText="1"/>
    </xf>
    <xf numFmtId="3" fontId="19" fillId="33" borderId="28" xfId="0" applyNumberFormat="1" applyFont="1" applyFill="1" applyBorder="1" applyAlignment="1">
      <alignment horizontal="left" wrapText="1"/>
    </xf>
    <xf numFmtId="3" fontId="19" fillId="33" borderId="75" xfId="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6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4" fillId="34" borderId="65" xfId="0" applyFont="1" applyFill="1" applyBorder="1" applyAlignment="1">
      <alignment horizontal="center" vertical="center" wrapText="1"/>
    </xf>
    <xf numFmtId="0" fontId="24" fillId="34" borderId="75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6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75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17" xfId="58" applyFont="1" applyFill="1" applyBorder="1" applyAlignment="1" applyProtection="1">
      <alignment horizontal="left" vertical="center" wrapText="1"/>
      <protection/>
    </xf>
    <xf numFmtId="0" fontId="6" fillId="0" borderId="38" xfId="58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3" fontId="41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3" fontId="25" fillId="0" borderId="0" xfId="0" applyNumberFormat="1" applyFont="1" applyAlignment="1">
      <alignment horizontal="left" wrapText="1"/>
    </xf>
    <xf numFmtId="3" fontId="25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5" fontId="46" fillId="0" borderId="0" xfId="58" applyNumberFormat="1" applyFont="1" applyFill="1" applyBorder="1" applyAlignment="1" applyProtection="1">
      <alignment horizontal="center" vertical="center" wrapText="1"/>
      <protection/>
    </xf>
    <xf numFmtId="0" fontId="46" fillId="0" borderId="22" xfId="58" applyFont="1" applyFill="1" applyBorder="1" applyAlignment="1" applyProtection="1">
      <alignment horizontal="left"/>
      <protection/>
    </xf>
    <xf numFmtId="0" fontId="46" fillId="0" borderId="23" xfId="58" applyFont="1" applyFill="1" applyBorder="1" applyAlignment="1" applyProtection="1">
      <alignment horizontal="left"/>
      <protection/>
    </xf>
    <xf numFmtId="0" fontId="46" fillId="0" borderId="17" xfId="58" applyFont="1" applyFill="1" applyBorder="1" applyAlignment="1">
      <alignment horizontal="center" wrapText="1"/>
      <protection/>
    </xf>
    <xf numFmtId="0" fontId="46" fillId="0" borderId="37" xfId="58" applyFont="1" applyFill="1" applyBorder="1" applyAlignment="1">
      <alignment horizontal="center" wrapText="1"/>
      <protection/>
    </xf>
    <xf numFmtId="0" fontId="46" fillId="0" borderId="17" xfId="58" applyFont="1" applyFill="1" applyBorder="1" applyAlignment="1">
      <alignment horizontal="center"/>
      <protection/>
    </xf>
    <xf numFmtId="0" fontId="46" fillId="0" borderId="38" xfId="58" applyFont="1" applyFill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Adósságotkeletkeztető1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542925</xdr:colOff>
      <xdr:row>8</xdr:row>
      <xdr:rowOff>133350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12668250" y="16002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zoomScale="93" zoomScaleNormal="90" zoomScalePageLayoutView="93" workbookViewId="0" topLeftCell="A10">
      <selection activeCell="E39" sqref="E39"/>
    </sheetView>
  </sheetViews>
  <sheetFormatPr defaultColWidth="9.00390625" defaultRowHeight="12.75"/>
  <cols>
    <col min="1" max="1" width="47.75390625" style="88" customWidth="1"/>
    <col min="2" max="2" width="17.875" style="88" customWidth="1"/>
    <col min="3" max="3" width="21.375" style="88" customWidth="1"/>
    <col min="4" max="4" width="19.125" style="88" customWidth="1"/>
    <col min="5" max="5" width="18.875" style="97" customWidth="1"/>
    <col min="6" max="6" width="15.375" style="395" bestFit="1" customWidth="1"/>
  </cols>
  <sheetData>
    <row r="1" spans="1:5" ht="37.5" customHeight="1">
      <c r="A1" s="597" t="s">
        <v>29</v>
      </c>
      <c r="B1" s="597"/>
      <c r="C1" s="597"/>
      <c r="D1" s="597"/>
      <c r="E1" s="597"/>
    </row>
    <row r="2" spans="1:5" ht="13.5">
      <c r="A2" s="94"/>
      <c r="B2" s="94"/>
      <c r="C2" s="94"/>
      <c r="D2" s="94"/>
      <c r="E2" s="95"/>
    </row>
    <row r="3" spans="1:5" ht="13.5">
      <c r="A3" s="94"/>
      <c r="B3" s="94"/>
      <c r="C3" s="94"/>
      <c r="D3" s="94"/>
      <c r="E3" s="95"/>
    </row>
    <row r="4" spans="1:5" ht="18.75" customHeight="1" thickBot="1">
      <c r="A4" s="113"/>
      <c r="B4" s="113"/>
      <c r="C4" s="325"/>
      <c r="D4" s="325"/>
      <c r="E4" s="333"/>
    </row>
    <row r="5" spans="1:6" s="58" customFormat="1" ht="11.25">
      <c r="A5" s="598" t="s">
        <v>139</v>
      </c>
      <c r="B5" s="600" t="s">
        <v>244</v>
      </c>
      <c r="C5" s="602" t="s">
        <v>245</v>
      </c>
      <c r="D5" s="600" t="s">
        <v>246</v>
      </c>
      <c r="E5" s="604" t="s">
        <v>247</v>
      </c>
      <c r="F5" s="396"/>
    </row>
    <row r="6" spans="1:6" s="58" customFormat="1" ht="31.5" customHeight="1" thickBot="1">
      <c r="A6" s="599"/>
      <c r="B6" s="601"/>
      <c r="C6" s="603"/>
      <c r="D6" s="601"/>
      <c r="E6" s="605"/>
      <c r="F6" s="396"/>
    </row>
    <row r="7" spans="1:6" s="58" customFormat="1" ht="27.75" thickBot="1">
      <c r="A7" s="157" t="s">
        <v>102</v>
      </c>
      <c r="B7" s="158">
        <f>B8+B15+B14</f>
        <v>781137</v>
      </c>
      <c r="C7" s="158">
        <f>C8+C15</f>
        <v>0</v>
      </c>
      <c r="D7" s="159">
        <f>D8+D15</f>
        <v>0</v>
      </c>
      <c r="E7" s="537">
        <f aca="true" t="shared" si="0" ref="E7:E30">D7+C7+B7</f>
        <v>781137</v>
      </c>
      <c r="F7" s="396"/>
    </row>
    <row r="8" spans="1:6" s="58" customFormat="1" ht="14.25" thickBot="1">
      <c r="A8" s="160" t="s">
        <v>105</v>
      </c>
      <c r="B8" s="161">
        <f>SUM(B9:B13)</f>
        <v>307321</v>
      </c>
      <c r="C8" s="161">
        <f>SUM(C9:C13)</f>
        <v>0</v>
      </c>
      <c r="D8" s="162">
        <f>SUM(D9:D13)</f>
        <v>0</v>
      </c>
      <c r="E8" s="537">
        <f t="shared" si="0"/>
        <v>307321</v>
      </c>
      <c r="F8" s="396"/>
    </row>
    <row r="9" spans="1:6" s="58" customFormat="1" ht="27">
      <c r="A9" s="163" t="s">
        <v>103</v>
      </c>
      <c r="B9" s="164">
        <v>139100</v>
      </c>
      <c r="C9" s="165"/>
      <c r="D9" s="216"/>
      <c r="E9" s="537">
        <f t="shared" si="0"/>
        <v>139100</v>
      </c>
      <c r="F9" s="396"/>
    </row>
    <row r="10" spans="1:6" s="58" customFormat="1" ht="27">
      <c r="A10" s="163" t="s">
        <v>242</v>
      </c>
      <c r="B10" s="164">
        <v>73598</v>
      </c>
      <c r="C10" s="165"/>
      <c r="D10" s="216"/>
      <c r="E10" s="537">
        <f t="shared" si="0"/>
        <v>73598</v>
      </c>
      <c r="F10" s="396"/>
    </row>
    <row r="11" spans="1:6" s="58" customFormat="1" ht="27">
      <c r="A11" s="163" t="s">
        <v>104</v>
      </c>
      <c r="B11" s="166">
        <v>6221</v>
      </c>
      <c r="C11" s="167"/>
      <c r="D11" s="217"/>
      <c r="E11" s="537">
        <f t="shared" si="0"/>
        <v>6221</v>
      </c>
      <c r="F11" s="396"/>
    </row>
    <row r="12" spans="1:6" s="58" customFormat="1" ht="27">
      <c r="A12" s="163" t="s">
        <v>351</v>
      </c>
      <c r="B12" s="166">
        <v>88402</v>
      </c>
      <c r="C12" s="167"/>
      <c r="D12" s="217"/>
      <c r="E12" s="537">
        <f t="shared" si="0"/>
        <v>88402</v>
      </c>
      <c r="F12" s="396"/>
    </row>
    <row r="13" spans="1:6" s="58" customFormat="1" ht="13.5">
      <c r="A13" s="163" t="s">
        <v>352</v>
      </c>
      <c r="B13" s="166"/>
      <c r="C13" s="167"/>
      <c r="D13" s="217"/>
      <c r="E13" s="537">
        <f t="shared" si="0"/>
        <v>0</v>
      </c>
      <c r="F13" s="396"/>
    </row>
    <row r="14" spans="1:6" s="137" customFormat="1" ht="42.75">
      <c r="A14" s="168" t="s">
        <v>269</v>
      </c>
      <c r="B14" s="169"/>
      <c r="C14" s="170"/>
      <c r="D14" s="218"/>
      <c r="E14" s="537">
        <f t="shared" si="0"/>
        <v>0</v>
      </c>
      <c r="F14" s="397"/>
    </row>
    <row r="15" spans="1:6" s="137" customFormat="1" ht="28.5">
      <c r="A15" s="168" t="s">
        <v>213</v>
      </c>
      <c r="B15" s="169">
        <v>473816</v>
      </c>
      <c r="C15" s="170"/>
      <c r="D15" s="218"/>
      <c r="E15" s="537">
        <f t="shared" si="0"/>
        <v>473816</v>
      </c>
      <c r="F15" s="397"/>
    </row>
    <row r="16" spans="1:6" s="138" customFormat="1" ht="27">
      <c r="A16" s="171" t="s">
        <v>106</v>
      </c>
      <c r="B16" s="172">
        <f>SUM(B17:B18)</f>
        <v>2115740</v>
      </c>
      <c r="C16" s="172">
        <f>SUM(C17:C18)</f>
        <v>0</v>
      </c>
      <c r="D16" s="173">
        <f>SUM(D17:D18)</f>
        <v>0</v>
      </c>
      <c r="E16" s="537">
        <f t="shared" si="0"/>
        <v>2115740</v>
      </c>
      <c r="F16" s="398"/>
    </row>
    <row r="17" spans="1:6" s="58" customFormat="1" ht="27">
      <c r="A17" s="174" t="s">
        <v>180</v>
      </c>
      <c r="B17" s="175"/>
      <c r="C17" s="176"/>
      <c r="D17" s="219"/>
      <c r="E17" s="537">
        <f t="shared" si="0"/>
        <v>0</v>
      </c>
      <c r="F17" s="396"/>
    </row>
    <row r="18" spans="1:6" s="58" customFormat="1" ht="27">
      <c r="A18" s="538" t="s">
        <v>107</v>
      </c>
      <c r="B18" s="175">
        <v>2115740</v>
      </c>
      <c r="C18" s="176"/>
      <c r="D18" s="219"/>
      <c r="E18" s="537">
        <f t="shared" si="0"/>
        <v>2115740</v>
      </c>
      <c r="F18" s="396"/>
    </row>
    <row r="19" spans="1:6" s="114" customFormat="1" ht="25.5" customHeight="1" thickBot="1">
      <c r="A19" s="177" t="s">
        <v>93</v>
      </c>
      <c r="B19" s="178">
        <f>B20+B21+B25</f>
        <v>82519</v>
      </c>
      <c r="C19" s="178">
        <f>C20+C21+C25</f>
        <v>0</v>
      </c>
      <c r="D19" s="179">
        <f>D20+D21+D25</f>
        <v>0</v>
      </c>
      <c r="E19" s="537">
        <f t="shared" si="0"/>
        <v>82519</v>
      </c>
      <c r="F19" s="399"/>
    </row>
    <row r="20" spans="1:6" s="137" customFormat="1" ht="14.25">
      <c r="A20" s="180" t="s">
        <v>94</v>
      </c>
      <c r="B20" s="181">
        <v>15612</v>
      </c>
      <c r="C20" s="182"/>
      <c r="D20" s="183"/>
      <c r="E20" s="537">
        <f t="shared" si="0"/>
        <v>15612</v>
      </c>
      <c r="F20" s="397"/>
    </row>
    <row r="21" spans="1:6" s="137" customFormat="1" ht="14.25">
      <c r="A21" s="184" t="s">
        <v>95</v>
      </c>
      <c r="B21" s="185">
        <f>SUM(B22:B24)</f>
        <v>62627</v>
      </c>
      <c r="C21" s="185">
        <f>SUM(C22:C24)</f>
        <v>0</v>
      </c>
      <c r="D21" s="185">
        <f>SUM(D22:D24)</f>
        <v>0</v>
      </c>
      <c r="E21" s="537">
        <f t="shared" si="0"/>
        <v>62627</v>
      </c>
      <c r="F21" s="397"/>
    </row>
    <row r="22" spans="1:6" s="137" customFormat="1" ht="42">
      <c r="A22" s="174" t="s">
        <v>96</v>
      </c>
      <c r="B22" s="186">
        <v>52562</v>
      </c>
      <c r="C22" s="187"/>
      <c r="D22" s="188"/>
      <c r="E22" s="537">
        <f t="shared" si="0"/>
        <v>52562</v>
      </c>
      <c r="F22" s="397"/>
    </row>
    <row r="23" spans="1:6" s="58" customFormat="1" ht="13.5">
      <c r="A23" s="538" t="s">
        <v>97</v>
      </c>
      <c r="B23" s="189">
        <v>8015</v>
      </c>
      <c r="C23" s="190"/>
      <c r="D23" s="191"/>
      <c r="E23" s="537">
        <f t="shared" si="0"/>
        <v>8015</v>
      </c>
      <c r="F23" s="396"/>
    </row>
    <row r="24" spans="1:6" s="58" customFormat="1" ht="27">
      <c r="A24" s="538" t="s">
        <v>98</v>
      </c>
      <c r="B24" s="189">
        <v>2050</v>
      </c>
      <c r="C24" s="190"/>
      <c r="D24" s="191"/>
      <c r="E24" s="537">
        <f t="shared" si="0"/>
        <v>2050</v>
      </c>
      <c r="F24" s="396"/>
    </row>
    <row r="25" spans="1:6" s="137" customFormat="1" ht="29.25" thickBot="1">
      <c r="A25" s="539" t="s">
        <v>99</v>
      </c>
      <c r="B25" s="169">
        <v>4280</v>
      </c>
      <c r="C25" s="170"/>
      <c r="D25" s="188"/>
      <c r="E25" s="537">
        <f t="shared" si="0"/>
        <v>4280</v>
      </c>
      <c r="F25" s="397"/>
    </row>
    <row r="26" spans="1:6" s="58" customFormat="1" ht="14.25" thickBot="1">
      <c r="A26" s="157" t="s">
        <v>100</v>
      </c>
      <c r="B26" s="161">
        <v>455048</v>
      </c>
      <c r="C26" s="161">
        <v>1400</v>
      </c>
      <c r="D26" s="162">
        <v>622</v>
      </c>
      <c r="E26" s="537">
        <f t="shared" si="0"/>
        <v>457070</v>
      </c>
      <c r="F26" s="396"/>
    </row>
    <row r="27" spans="1:5" ht="13.5">
      <c r="A27" s="192" t="s">
        <v>101</v>
      </c>
      <c r="B27" s="193">
        <v>0</v>
      </c>
      <c r="C27" s="194">
        <f>SUM(C29:C30)</f>
        <v>0</v>
      </c>
      <c r="D27" s="141">
        <f>SUM(D29:D30)</f>
        <v>0</v>
      </c>
      <c r="E27" s="537">
        <f t="shared" si="0"/>
        <v>0</v>
      </c>
    </row>
    <row r="28" spans="1:5" ht="13.5">
      <c r="A28" s="540" t="s">
        <v>117</v>
      </c>
      <c r="B28" s="156">
        <v>2359</v>
      </c>
      <c r="C28" s="127"/>
      <c r="D28" s="142"/>
      <c r="E28" s="537">
        <f t="shared" si="0"/>
        <v>2359</v>
      </c>
    </row>
    <row r="29" spans="1:6" s="58" customFormat="1" ht="13.5">
      <c r="A29" s="540" t="s">
        <v>108</v>
      </c>
      <c r="B29" s="156">
        <f>SUM(B30:B31)</f>
        <v>514</v>
      </c>
      <c r="C29" s="156">
        <f>SUM(C30)</f>
        <v>0</v>
      </c>
      <c r="D29" s="195">
        <f>SUM(D30)</f>
        <v>0</v>
      </c>
      <c r="E29" s="537">
        <f t="shared" si="0"/>
        <v>514</v>
      </c>
      <c r="F29" s="396"/>
    </row>
    <row r="30" spans="1:6" s="58" customFormat="1" ht="41.25">
      <c r="A30" s="538" t="s">
        <v>274</v>
      </c>
      <c r="B30" s="166">
        <v>514</v>
      </c>
      <c r="C30" s="167"/>
      <c r="D30" s="216"/>
      <c r="E30" s="537">
        <f t="shared" si="0"/>
        <v>514</v>
      </c>
      <c r="F30" s="396"/>
    </row>
    <row r="31" spans="1:6" s="58" customFormat="1" ht="13.5">
      <c r="A31" s="538" t="s">
        <v>275</v>
      </c>
      <c r="B31" s="166"/>
      <c r="C31" s="167"/>
      <c r="D31" s="216"/>
      <c r="E31" s="537"/>
      <c r="F31" s="396"/>
    </row>
    <row r="32" spans="1:6" s="67" customFormat="1" ht="14.25" thickBot="1">
      <c r="A32" s="196" t="s">
        <v>118</v>
      </c>
      <c r="B32" s="140">
        <f>B7+B16+B19+B29+B28+B26+B27</f>
        <v>3437317</v>
      </c>
      <c r="C32" s="140">
        <f>C7+C16+C19+C29+C28+C26+C27</f>
        <v>1400</v>
      </c>
      <c r="D32" s="143">
        <f>D7+D16+D19+D29+D28+D26+D27</f>
        <v>622</v>
      </c>
      <c r="E32" s="537">
        <f>D32+C32+B32</f>
        <v>3439339</v>
      </c>
      <c r="F32" s="400"/>
    </row>
    <row r="33" spans="1:6" s="67" customFormat="1" ht="14.25" thickBot="1">
      <c r="A33" s="594" t="s">
        <v>116</v>
      </c>
      <c r="B33" s="595"/>
      <c r="C33" s="595"/>
      <c r="D33" s="595"/>
      <c r="E33" s="596"/>
      <c r="F33" s="400"/>
    </row>
    <row r="34" spans="1:5" ht="14.25" thickBot="1">
      <c r="A34" s="197" t="s">
        <v>115</v>
      </c>
      <c r="B34" s="198">
        <f>B35</f>
        <v>256647</v>
      </c>
      <c r="C34" s="198">
        <f>C35</f>
        <v>96843</v>
      </c>
      <c r="D34" s="198">
        <f>SUM(D35:D41)</f>
        <v>11297</v>
      </c>
      <c r="E34" s="96">
        <f aca="true" t="shared" si="1" ref="E34:E42">C34+B34+D34</f>
        <v>364787</v>
      </c>
    </row>
    <row r="35" spans="1:6" s="74" customFormat="1" ht="15" thickBot="1">
      <c r="A35" s="199" t="s">
        <v>109</v>
      </c>
      <c r="B35" s="200">
        <f>B36+B39+B44+B42</f>
        <v>256647</v>
      </c>
      <c r="C35" s="200">
        <f>C36+C39+C44+C42</f>
        <v>96843</v>
      </c>
      <c r="D35" s="200">
        <f>D36+D39+D44+D42</f>
        <v>11297</v>
      </c>
      <c r="E35" s="136">
        <f t="shared" si="1"/>
        <v>364787</v>
      </c>
      <c r="F35" s="401"/>
    </row>
    <row r="36" spans="1:5" ht="27.75" thickBot="1">
      <c r="A36" s="201" t="s">
        <v>110</v>
      </c>
      <c r="B36" s="202">
        <f>SUM(B37:B38)</f>
        <v>123619</v>
      </c>
      <c r="C36" s="202">
        <f>SUM(C37:C38)</f>
        <v>0</v>
      </c>
      <c r="D36" s="202">
        <f>SUM(D37:D38)</f>
        <v>0</v>
      </c>
      <c r="E36" s="136">
        <f t="shared" si="1"/>
        <v>123619</v>
      </c>
    </row>
    <row r="37" spans="1:5" ht="15" thickBot="1">
      <c r="A37" s="205" t="s">
        <v>214</v>
      </c>
      <c r="B37" s="206">
        <v>123619</v>
      </c>
      <c r="C37" s="203"/>
      <c r="D37" s="204"/>
      <c r="E37" s="136">
        <f t="shared" si="1"/>
        <v>123619</v>
      </c>
    </row>
    <row r="38" spans="1:5" ht="15" thickBot="1">
      <c r="A38" s="205" t="s">
        <v>215</v>
      </c>
      <c r="B38" s="206"/>
      <c r="C38" s="190"/>
      <c r="D38" s="170"/>
      <c r="E38" s="136">
        <f t="shared" si="1"/>
        <v>0</v>
      </c>
    </row>
    <row r="39" spans="1:6" s="74" customFormat="1" ht="15" thickBot="1">
      <c r="A39" s="207" t="s">
        <v>111</v>
      </c>
      <c r="B39" s="208">
        <f>SUM(B40:B41)</f>
        <v>133028</v>
      </c>
      <c r="C39" s="208">
        <f>SUM(C40:C41)</f>
        <v>0</v>
      </c>
      <c r="D39" s="208">
        <f>SUM(D40:D41)</f>
        <v>0</v>
      </c>
      <c r="E39" s="136">
        <f t="shared" si="1"/>
        <v>133028</v>
      </c>
      <c r="F39" s="401"/>
    </row>
    <row r="40" spans="1:6" s="139" customFormat="1" ht="15" thickBot="1">
      <c r="A40" s="205" t="s">
        <v>113</v>
      </c>
      <c r="B40" s="206">
        <v>112439</v>
      </c>
      <c r="C40" s="209"/>
      <c r="D40" s="210"/>
      <c r="E40" s="136">
        <f t="shared" si="1"/>
        <v>112439</v>
      </c>
      <c r="F40" s="402"/>
    </row>
    <row r="41" spans="1:5" ht="15" thickBot="1">
      <c r="A41" s="205" t="s">
        <v>112</v>
      </c>
      <c r="B41" s="206">
        <v>20589</v>
      </c>
      <c r="C41" s="206"/>
      <c r="D41" s="211">
        <v>0</v>
      </c>
      <c r="E41" s="96">
        <f t="shared" si="1"/>
        <v>20589</v>
      </c>
    </row>
    <row r="42" spans="1:6" s="74" customFormat="1" ht="15" thickBot="1">
      <c r="A42" s="243" t="s">
        <v>216</v>
      </c>
      <c r="B42" s="242"/>
      <c r="C42" s="242"/>
      <c r="D42" s="241"/>
      <c r="E42" s="96">
        <f t="shared" si="1"/>
        <v>0</v>
      </c>
      <c r="F42" s="401"/>
    </row>
    <row r="43" spans="1:6" s="74" customFormat="1" ht="15" thickBot="1">
      <c r="A43" s="258" t="s">
        <v>243</v>
      </c>
      <c r="B43" s="242"/>
      <c r="C43" s="242"/>
      <c r="D43" s="241"/>
      <c r="E43" s="96"/>
      <c r="F43" s="401"/>
    </row>
    <row r="44" spans="1:5" ht="15" thickBot="1">
      <c r="A44" s="212" t="s">
        <v>114</v>
      </c>
      <c r="B44" s="213"/>
      <c r="C44" s="213">
        <v>96843</v>
      </c>
      <c r="D44" s="214">
        <v>11297</v>
      </c>
      <c r="E44" s="96">
        <f>C44+B44+D44</f>
        <v>108140</v>
      </c>
    </row>
    <row r="46" ht="13.5">
      <c r="E46" s="98"/>
    </row>
  </sheetData>
  <sheetProtection/>
  <mergeCells count="7">
    <mergeCell ref="A33:E33"/>
    <mergeCell ref="A1:E1"/>
    <mergeCell ref="A5:A6"/>
    <mergeCell ref="B5:B6"/>
    <mergeCell ref="C5:C6"/>
    <mergeCell ref="D5:D6"/>
    <mergeCell ref="E5:E6"/>
  </mergeCells>
  <printOptions/>
  <pageMargins left="0.1968503937007874" right="0.1968503937007874" top="0.8938172043010753" bottom="0.3937007874015748" header="0.5118110236220472" footer="0.5118110236220472"/>
  <pageSetup horizontalDpi="300" verticalDpi="300" orientation="portrait" paperSize="9" scale="75" r:id="rId1"/>
  <headerFooter alignWithMargins="0">
    <oddHeader>&amp;R2.sz. melléklet
..../2016.(.....) Egyek Önk.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69"/>
  <sheetViews>
    <sheetView view="pageLayout" zoomScaleNormal="140" zoomScaleSheetLayoutView="100" workbookViewId="0" topLeftCell="F7">
      <selection activeCell="J4" sqref="J4"/>
    </sheetView>
  </sheetViews>
  <sheetFormatPr defaultColWidth="9.00390625" defaultRowHeight="12.75"/>
  <cols>
    <col min="1" max="1" width="49.00390625" style="0" customWidth="1"/>
    <col min="2" max="2" width="15.625" style="0" customWidth="1"/>
    <col min="3" max="3" width="17.375" style="0" customWidth="1"/>
    <col min="4" max="4" width="21.00390625" style="0" customWidth="1"/>
    <col min="5" max="5" width="17.50390625" style="0" customWidth="1"/>
    <col min="6" max="8" width="18.00390625" style="0" customWidth="1"/>
    <col min="9" max="9" width="12.50390625" style="0" customWidth="1"/>
    <col min="10" max="10" width="17.875" style="0" customWidth="1"/>
    <col min="11" max="11" width="16.625" style="0" customWidth="1"/>
    <col min="12" max="12" width="17.375" style="0" customWidth="1"/>
  </cols>
  <sheetData>
    <row r="2" spans="1:12" ht="15">
      <c r="A2" s="622" t="s">
        <v>256</v>
      </c>
      <c r="B2" s="623"/>
      <c r="C2" s="623"/>
      <c r="D2" s="623"/>
      <c r="E2" s="623"/>
      <c r="F2" s="623"/>
      <c r="G2" s="623"/>
      <c r="H2" s="623"/>
      <c r="I2" s="624"/>
      <c r="J2" s="624"/>
      <c r="K2" s="624"/>
      <c r="L2" s="624"/>
    </row>
    <row r="3" ht="13.5" thickBot="1">
      <c r="L3" s="126"/>
    </row>
    <row r="4" spans="1:12" ht="102" customHeight="1" thickBot="1">
      <c r="A4" s="607" t="s">
        <v>121</v>
      </c>
      <c r="B4" s="102" t="s">
        <v>141</v>
      </c>
      <c r="C4" s="102" t="s">
        <v>152</v>
      </c>
      <c r="D4" s="102" t="s">
        <v>143</v>
      </c>
      <c r="E4" s="102" t="s">
        <v>153</v>
      </c>
      <c r="F4" s="102" t="s">
        <v>149</v>
      </c>
      <c r="G4" s="102" t="s">
        <v>346</v>
      </c>
      <c r="H4" s="102" t="s">
        <v>145</v>
      </c>
      <c r="I4" s="102" t="s">
        <v>146</v>
      </c>
      <c r="J4" s="102" t="s">
        <v>147</v>
      </c>
      <c r="K4" s="102" t="s">
        <v>155</v>
      </c>
      <c r="L4" s="103" t="s">
        <v>27</v>
      </c>
    </row>
    <row r="5" spans="1:12" ht="21" customHeight="1" thickBot="1">
      <c r="A5" s="610"/>
      <c r="B5" s="267" t="s">
        <v>248</v>
      </c>
      <c r="C5" s="267" t="s">
        <v>248</v>
      </c>
      <c r="D5" s="267" t="s">
        <v>248</v>
      </c>
      <c r="E5" s="267" t="s">
        <v>248</v>
      </c>
      <c r="F5" s="267" t="s">
        <v>248</v>
      </c>
      <c r="G5" s="267" t="s">
        <v>248</v>
      </c>
      <c r="H5" s="267" t="s">
        <v>248</v>
      </c>
      <c r="I5" s="267" t="s">
        <v>248</v>
      </c>
      <c r="J5" s="267" t="s">
        <v>248</v>
      </c>
      <c r="K5" s="267" t="s">
        <v>248</v>
      </c>
      <c r="L5" s="267" t="s">
        <v>248</v>
      </c>
    </row>
    <row r="6" spans="1:12" ht="12.75">
      <c r="A6" s="276" t="s">
        <v>344</v>
      </c>
      <c r="B6" s="262">
        <v>26347</v>
      </c>
      <c r="C6" s="262">
        <v>6849</v>
      </c>
      <c r="D6" s="271">
        <v>2995</v>
      </c>
      <c r="E6" s="271"/>
      <c r="F6" s="262">
        <v>1847</v>
      </c>
      <c r="G6" s="262"/>
      <c r="H6" s="262">
        <v>300</v>
      </c>
      <c r="I6" s="271"/>
      <c r="J6" s="271"/>
      <c r="K6" s="262"/>
      <c r="L6" s="272">
        <f>SUM(B6:K6)</f>
        <v>38338</v>
      </c>
    </row>
    <row r="7" spans="1:12" ht="12.75">
      <c r="A7" s="389" t="s">
        <v>132</v>
      </c>
      <c r="B7" s="147"/>
      <c r="C7" s="147"/>
      <c r="D7" s="386">
        <v>125</v>
      </c>
      <c r="E7" s="386"/>
      <c r="F7" s="147"/>
      <c r="G7" s="147"/>
      <c r="H7" s="147"/>
      <c r="I7" s="386"/>
      <c r="J7" s="386"/>
      <c r="K7" s="147"/>
      <c r="L7" s="390">
        <f aca="true" t="shared" si="0" ref="L7:L47">SUM(B7:K7)</f>
        <v>125</v>
      </c>
    </row>
    <row r="8" spans="1:12" ht="12.75">
      <c r="A8" s="391" t="s">
        <v>123</v>
      </c>
      <c r="B8" s="147"/>
      <c r="C8" s="147"/>
      <c r="D8" s="386">
        <v>10608</v>
      </c>
      <c r="E8" s="386"/>
      <c r="F8" s="147">
        <v>5405</v>
      </c>
      <c r="G8" s="147"/>
      <c r="H8" s="147">
        <v>3527</v>
      </c>
      <c r="I8" s="386">
        <v>31657</v>
      </c>
      <c r="J8" s="386"/>
      <c r="K8" s="147"/>
      <c r="L8" s="390">
        <f t="shared" si="0"/>
        <v>51197</v>
      </c>
    </row>
    <row r="9" spans="1:12" ht="12.75">
      <c r="A9" s="391" t="s">
        <v>317</v>
      </c>
      <c r="B9" s="147"/>
      <c r="C9" s="147"/>
      <c r="D9" s="386"/>
      <c r="E9" s="386"/>
      <c r="F9" s="147"/>
      <c r="G9" s="147"/>
      <c r="H9" s="147"/>
      <c r="I9" s="386"/>
      <c r="J9" s="386"/>
      <c r="K9" s="147">
        <v>8105</v>
      </c>
      <c r="L9" s="390">
        <f t="shared" si="0"/>
        <v>8105</v>
      </c>
    </row>
    <row r="10" spans="1:12" ht="12.75">
      <c r="A10" s="391" t="s">
        <v>345</v>
      </c>
      <c r="B10" s="147"/>
      <c r="C10" s="147"/>
      <c r="D10" s="386">
        <v>2</v>
      </c>
      <c r="E10" s="386"/>
      <c r="F10" s="147">
        <v>264</v>
      </c>
      <c r="G10" s="147"/>
      <c r="H10" s="147"/>
      <c r="I10" s="386"/>
      <c r="J10" s="386"/>
      <c r="K10" s="147">
        <v>108140</v>
      </c>
      <c r="L10" s="390">
        <f t="shared" si="0"/>
        <v>108406</v>
      </c>
    </row>
    <row r="11" spans="1:12" ht="12.75">
      <c r="A11" s="389" t="s">
        <v>161</v>
      </c>
      <c r="B11" s="147"/>
      <c r="C11" s="147"/>
      <c r="D11" s="386"/>
      <c r="E11" s="386"/>
      <c r="F11" s="147">
        <v>6994</v>
      </c>
      <c r="G11" s="147"/>
      <c r="H11" s="147"/>
      <c r="I11" s="386"/>
      <c r="J11" s="147"/>
      <c r="K11" s="147"/>
      <c r="L11" s="390">
        <f t="shared" si="0"/>
        <v>6994</v>
      </c>
    </row>
    <row r="12" spans="1:12" ht="12.75">
      <c r="A12" s="389" t="s">
        <v>129</v>
      </c>
      <c r="B12" s="147">
        <v>46858</v>
      </c>
      <c r="C12" s="147">
        <v>6396</v>
      </c>
      <c r="D12" s="386">
        <v>205</v>
      </c>
      <c r="E12" s="386"/>
      <c r="F12" s="147"/>
      <c r="G12" s="147"/>
      <c r="H12" s="147"/>
      <c r="I12" s="386"/>
      <c r="J12" s="386"/>
      <c r="K12" s="147"/>
      <c r="L12" s="390">
        <f t="shared" si="0"/>
        <v>53459</v>
      </c>
    </row>
    <row r="13" spans="1:12" ht="12.75">
      <c r="A13" s="389" t="s">
        <v>130</v>
      </c>
      <c r="B13" s="147">
        <v>429038</v>
      </c>
      <c r="C13" s="147">
        <v>58025</v>
      </c>
      <c r="D13" s="386">
        <v>36657</v>
      </c>
      <c r="E13" s="386"/>
      <c r="F13" s="147">
        <v>11138</v>
      </c>
      <c r="G13" s="147"/>
      <c r="H13" s="147">
        <v>78532</v>
      </c>
      <c r="I13" s="386"/>
      <c r="J13" s="386"/>
      <c r="K13" s="147"/>
      <c r="L13" s="390">
        <f t="shared" si="0"/>
        <v>613390</v>
      </c>
    </row>
    <row r="14" spans="1:12" ht="12.75">
      <c r="A14" s="389" t="s">
        <v>322</v>
      </c>
      <c r="B14" s="147">
        <v>842</v>
      </c>
      <c r="C14" s="147">
        <v>227</v>
      </c>
      <c r="D14" s="386">
        <v>4943</v>
      </c>
      <c r="E14" s="386"/>
      <c r="F14" s="147">
        <v>70</v>
      </c>
      <c r="G14" s="147"/>
      <c r="H14" s="147">
        <v>225</v>
      </c>
      <c r="I14" s="386"/>
      <c r="J14" s="386"/>
      <c r="K14" s="147"/>
      <c r="L14" s="390">
        <f t="shared" si="0"/>
        <v>6307</v>
      </c>
    </row>
    <row r="15" spans="1:12" s="89" customFormat="1" ht="12.75">
      <c r="A15" s="389" t="s">
        <v>217</v>
      </c>
      <c r="B15" s="387"/>
      <c r="C15" s="147"/>
      <c r="D15" s="386"/>
      <c r="E15" s="386"/>
      <c r="F15" s="147"/>
      <c r="G15" s="147"/>
      <c r="H15" s="147">
        <v>568913</v>
      </c>
      <c r="I15" s="386">
        <v>87356</v>
      </c>
      <c r="J15" s="386">
        <v>12935</v>
      </c>
      <c r="K15" s="147"/>
      <c r="L15" s="390">
        <f t="shared" si="0"/>
        <v>669204</v>
      </c>
    </row>
    <row r="16" spans="1:12" s="89" customFormat="1" ht="12.75">
      <c r="A16" s="389" t="s">
        <v>157</v>
      </c>
      <c r="B16" s="147"/>
      <c r="C16" s="147"/>
      <c r="D16" s="386"/>
      <c r="E16" s="386"/>
      <c r="F16" s="147"/>
      <c r="G16" s="147"/>
      <c r="H16" s="147">
        <v>193</v>
      </c>
      <c r="I16" s="386"/>
      <c r="J16" s="386"/>
      <c r="K16" s="147"/>
      <c r="L16" s="390">
        <f t="shared" si="0"/>
        <v>193</v>
      </c>
    </row>
    <row r="17" spans="1:12" s="89" customFormat="1" ht="12.75">
      <c r="A17" s="389" t="s">
        <v>220</v>
      </c>
      <c r="B17" s="147"/>
      <c r="C17" s="147"/>
      <c r="D17" s="386">
        <v>3875</v>
      </c>
      <c r="E17" s="386"/>
      <c r="F17" s="147">
        <v>4033</v>
      </c>
      <c r="G17" s="147"/>
      <c r="H17" s="147"/>
      <c r="I17" s="386"/>
      <c r="J17" s="386"/>
      <c r="K17" s="147"/>
      <c r="L17" s="390">
        <f t="shared" si="0"/>
        <v>7908</v>
      </c>
    </row>
    <row r="18" spans="1:12" s="89" customFormat="1" ht="12.75">
      <c r="A18" s="392" t="s">
        <v>156</v>
      </c>
      <c r="B18" s="147"/>
      <c r="C18" s="147"/>
      <c r="D18" s="386">
        <v>79</v>
      </c>
      <c r="E18" s="386"/>
      <c r="F18" s="147">
        <v>2224</v>
      </c>
      <c r="G18" s="147"/>
      <c r="H18" s="147"/>
      <c r="I18" s="386"/>
      <c r="J18" s="386"/>
      <c r="K18" s="147"/>
      <c r="L18" s="390">
        <f t="shared" si="0"/>
        <v>2303</v>
      </c>
    </row>
    <row r="19" spans="1:12" s="89" customFormat="1" ht="12.75">
      <c r="A19" s="392" t="s">
        <v>325</v>
      </c>
      <c r="B19" s="147"/>
      <c r="C19" s="147"/>
      <c r="D19" s="386"/>
      <c r="E19" s="386"/>
      <c r="F19" s="147">
        <v>50</v>
      </c>
      <c r="G19" s="147"/>
      <c r="H19" s="147">
        <v>1951807</v>
      </c>
      <c r="I19" s="386"/>
      <c r="J19" s="386"/>
      <c r="K19" s="147"/>
      <c r="L19" s="390">
        <f t="shared" si="0"/>
        <v>1951857</v>
      </c>
    </row>
    <row r="20" spans="1:12" s="89" customFormat="1" ht="12.75">
      <c r="A20" s="391" t="s">
        <v>159</v>
      </c>
      <c r="B20" s="147"/>
      <c r="C20" s="147"/>
      <c r="D20" s="386">
        <v>15340</v>
      </c>
      <c r="E20" s="386"/>
      <c r="F20" s="147">
        <v>473</v>
      </c>
      <c r="G20" s="147"/>
      <c r="H20" s="147">
        <v>1000</v>
      </c>
      <c r="I20" s="386"/>
      <c r="J20" s="386"/>
      <c r="K20" s="147"/>
      <c r="L20" s="390">
        <f t="shared" si="0"/>
        <v>16813</v>
      </c>
    </row>
    <row r="21" spans="1:12" s="89" customFormat="1" ht="12.75">
      <c r="A21" s="389" t="s">
        <v>124</v>
      </c>
      <c r="B21" s="147">
        <v>2069</v>
      </c>
      <c r="C21" s="147">
        <v>530</v>
      </c>
      <c r="D21" s="386">
        <v>19117</v>
      </c>
      <c r="E21" s="386"/>
      <c r="F21" s="147">
        <v>5336</v>
      </c>
      <c r="G21" s="147"/>
      <c r="H21" s="147">
        <v>2781</v>
      </c>
      <c r="I21" s="386">
        <v>711</v>
      </c>
      <c r="J21" s="386"/>
      <c r="K21" s="147"/>
      <c r="L21" s="390">
        <f t="shared" si="0"/>
        <v>30544</v>
      </c>
    </row>
    <row r="22" spans="1:12" ht="12.75">
      <c r="A22" s="389" t="s">
        <v>162</v>
      </c>
      <c r="B22" s="147">
        <v>720</v>
      </c>
      <c r="C22" s="147">
        <v>194</v>
      </c>
      <c r="D22" s="386">
        <v>715</v>
      </c>
      <c r="E22" s="386"/>
      <c r="F22" s="147"/>
      <c r="G22" s="147"/>
      <c r="H22" s="147"/>
      <c r="I22" s="386"/>
      <c r="J22" s="147"/>
      <c r="K22" s="147"/>
      <c r="L22" s="390">
        <f t="shared" si="0"/>
        <v>1629</v>
      </c>
    </row>
    <row r="23" spans="1:12" ht="12.75">
      <c r="A23" s="389" t="s">
        <v>163</v>
      </c>
      <c r="B23" s="147"/>
      <c r="C23" s="147"/>
      <c r="D23" s="386"/>
      <c r="E23" s="386"/>
      <c r="F23" s="147">
        <v>6102</v>
      </c>
      <c r="G23" s="147"/>
      <c r="H23" s="147"/>
      <c r="I23" s="386"/>
      <c r="J23" s="147"/>
      <c r="K23" s="147"/>
      <c r="L23" s="390">
        <f t="shared" si="0"/>
        <v>6102</v>
      </c>
    </row>
    <row r="24" spans="1:12" ht="12.75">
      <c r="A24" s="389" t="s">
        <v>164</v>
      </c>
      <c r="B24" s="147"/>
      <c r="C24" s="147"/>
      <c r="D24" s="386">
        <v>6141</v>
      </c>
      <c r="E24" s="386"/>
      <c r="F24" s="147">
        <v>1009</v>
      </c>
      <c r="G24" s="147"/>
      <c r="H24" s="147"/>
      <c r="I24" s="386"/>
      <c r="J24" s="147"/>
      <c r="K24" s="147"/>
      <c r="L24" s="390">
        <f t="shared" si="0"/>
        <v>7150</v>
      </c>
    </row>
    <row r="25" spans="1:12" ht="12.75">
      <c r="A25" s="389" t="s">
        <v>165</v>
      </c>
      <c r="B25" s="147"/>
      <c r="C25" s="147"/>
      <c r="D25" s="386">
        <v>279</v>
      </c>
      <c r="E25" s="386"/>
      <c r="F25" s="147"/>
      <c r="G25" s="147"/>
      <c r="H25" s="147"/>
      <c r="I25" s="386"/>
      <c r="J25" s="147"/>
      <c r="K25" s="147"/>
      <c r="L25" s="390">
        <f t="shared" si="0"/>
        <v>279</v>
      </c>
    </row>
    <row r="26" spans="1:12" ht="12.75">
      <c r="A26" s="389" t="s">
        <v>318</v>
      </c>
      <c r="B26" s="147"/>
      <c r="C26" s="147"/>
      <c r="D26" s="386">
        <v>76</v>
      </c>
      <c r="E26" s="386"/>
      <c r="F26" s="147"/>
      <c r="G26" s="147"/>
      <c r="H26" s="147"/>
      <c r="I26" s="386"/>
      <c r="J26" s="147"/>
      <c r="K26" s="147"/>
      <c r="L26" s="390">
        <f t="shared" si="0"/>
        <v>76</v>
      </c>
    </row>
    <row r="27" spans="1:12" ht="12.75">
      <c r="A27" s="393" t="s">
        <v>319</v>
      </c>
      <c r="B27" s="147"/>
      <c r="C27" s="147"/>
      <c r="D27" s="386"/>
      <c r="E27" s="386"/>
      <c r="F27" s="147"/>
      <c r="G27" s="147"/>
      <c r="H27" s="147"/>
      <c r="I27" s="386">
        <v>653</v>
      </c>
      <c r="J27" s="147"/>
      <c r="K27" s="147"/>
      <c r="L27" s="390">
        <f t="shared" si="0"/>
        <v>653</v>
      </c>
    </row>
    <row r="28" spans="1:12" ht="12.75">
      <c r="A28" s="389" t="s">
        <v>158</v>
      </c>
      <c r="B28" s="147"/>
      <c r="C28" s="147"/>
      <c r="D28" s="386">
        <v>127</v>
      </c>
      <c r="E28" s="386"/>
      <c r="F28" s="147">
        <v>652</v>
      </c>
      <c r="G28" s="147"/>
      <c r="H28" s="147"/>
      <c r="I28" s="386"/>
      <c r="J28" s="386"/>
      <c r="K28" s="147"/>
      <c r="L28" s="390">
        <f t="shared" si="0"/>
        <v>779</v>
      </c>
    </row>
    <row r="29" spans="1:12" ht="12.75">
      <c r="A29" s="389" t="s">
        <v>320</v>
      </c>
      <c r="B29" s="147"/>
      <c r="C29" s="147"/>
      <c r="D29" s="386"/>
      <c r="E29" s="386"/>
      <c r="F29" s="147">
        <v>3347</v>
      </c>
      <c r="G29" s="147"/>
      <c r="H29" s="147"/>
      <c r="I29" s="386"/>
      <c r="J29" s="386"/>
      <c r="K29" s="147"/>
      <c r="L29" s="390">
        <f t="shared" si="0"/>
        <v>3347</v>
      </c>
    </row>
    <row r="30" spans="1:12" ht="12.75">
      <c r="A30" s="389" t="s">
        <v>347</v>
      </c>
      <c r="B30" s="147"/>
      <c r="C30" s="147"/>
      <c r="D30" s="386">
        <v>2000</v>
      </c>
      <c r="E30" s="386"/>
      <c r="F30" s="147"/>
      <c r="G30" s="147"/>
      <c r="H30" s="147"/>
      <c r="I30" s="386"/>
      <c r="J30" s="386"/>
      <c r="K30" s="147"/>
      <c r="L30" s="390">
        <f t="shared" si="0"/>
        <v>2000</v>
      </c>
    </row>
    <row r="31" spans="1:12" ht="12.75">
      <c r="A31" s="389" t="s">
        <v>348</v>
      </c>
      <c r="B31" s="147"/>
      <c r="C31" s="147"/>
      <c r="D31" s="386">
        <v>4650</v>
      </c>
      <c r="E31" s="386"/>
      <c r="F31" s="147">
        <v>1110</v>
      </c>
      <c r="G31" s="147"/>
      <c r="H31" s="147"/>
      <c r="I31" s="386"/>
      <c r="J31" s="386"/>
      <c r="K31" s="147"/>
      <c r="L31" s="390">
        <f t="shared" si="0"/>
        <v>5760</v>
      </c>
    </row>
    <row r="32" spans="1:12" ht="12.75">
      <c r="A32" s="389" t="s">
        <v>349</v>
      </c>
      <c r="B32" s="147"/>
      <c r="C32" s="147"/>
      <c r="D32" s="386"/>
      <c r="E32" s="386"/>
      <c r="F32" s="147">
        <v>1778</v>
      </c>
      <c r="G32" s="147"/>
      <c r="H32" s="147"/>
      <c r="I32" s="386"/>
      <c r="J32" s="147"/>
      <c r="K32" s="147"/>
      <c r="L32" s="390">
        <f t="shared" si="0"/>
        <v>1778</v>
      </c>
    </row>
    <row r="33" spans="1:12" ht="12.75">
      <c r="A33" s="389" t="s">
        <v>167</v>
      </c>
      <c r="B33" s="147"/>
      <c r="C33" s="147"/>
      <c r="D33" s="386"/>
      <c r="E33" s="386"/>
      <c r="F33" s="147">
        <v>2504</v>
      </c>
      <c r="G33" s="147"/>
      <c r="H33" s="147"/>
      <c r="I33" s="386"/>
      <c r="J33" s="147"/>
      <c r="K33" s="147"/>
      <c r="L33" s="390">
        <f t="shared" si="0"/>
        <v>2504</v>
      </c>
    </row>
    <row r="34" spans="1:12" ht="12.75">
      <c r="A34" s="389" t="s">
        <v>166</v>
      </c>
      <c r="B34" s="147"/>
      <c r="C34" s="147"/>
      <c r="D34" s="386"/>
      <c r="E34" s="386"/>
      <c r="F34" s="147">
        <v>280</v>
      </c>
      <c r="G34" s="147"/>
      <c r="H34" s="147"/>
      <c r="I34" s="386"/>
      <c r="J34" s="147"/>
      <c r="K34" s="147"/>
      <c r="L34" s="390">
        <f t="shared" si="0"/>
        <v>280</v>
      </c>
    </row>
    <row r="35" spans="1:12" ht="12.75">
      <c r="A35" s="389" t="s">
        <v>350</v>
      </c>
      <c r="B35" s="147"/>
      <c r="C35" s="147"/>
      <c r="D35" s="386">
        <v>16462</v>
      </c>
      <c r="E35" s="386"/>
      <c r="F35" s="147"/>
      <c r="G35" s="147"/>
      <c r="H35" s="147"/>
      <c r="I35" s="386"/>
      <c r="J35" s="147"/>
      <c r="K35" s="147"/>
      <c r="L35" s="390">
        <f t="shared" si="0"/>
        <v>16462</v>
      </c>
    </row>
    <row r="36" spans="1:12" ht="12.75">
      <c r="A36" s="389" t="s">
        <v>169</v>
      </c>
      <c r="B36" s="147"/>
      <c r="C36" s="147"/>
      <c r="D36" s="386"/>
      <c r="E36" s="386"/>
      <c r="F36" s="147">
        <v>2456</v>
      </c>
      <c r="G36" s="147"/>
      <c r="H36" s="147"/>
      <c r="I36" s="386"/>
      <c r="J36" s="386"/>
      <c r="K36" s="147"/>
      <c r="L36" s="390">
        <f t="shared" si="0"/>
        <v>2456</v>
      </c>
    </row>
    <row r="37" spans="1:12" ht="12.75">
      <c r="A37" s="389" t="s">
        <v>321</v>
      </c>
      <c r="B37" s="147"/>
      <c r="C37" s="147"/>
      <c r="D37" s="386"/>
      <c r="E37" s="386">
        <v>12</v>
      </c>
      <c r="F37" s="147"/>
      <c r="G37" s="147"/>
      <c r="H37" s="147"/>
      <c r="I37" s="386"/>
      <c r="J37" s="386"/>
      <c r="K37" s="147"/>
      <c r="L37" s="390">
        <f t="shared" si="0"/>
        <v>12</v>
      </c>
    </row>
    <row r="38" spans="1:12" ht="12.75">
      <c r="A38" s="389" t="s">
        <v>221</v>
      </c>
      <c r="B38" s="147">
        <v>79</v>
      </c>
      <c r="C38" s="147">
        <v>21</v>
      </c>
      <c r="D38" s="386"/>
      <c r="E38" s="386">
        <v>2239</v>
      </c>
      <c r="F38" s="147"/>
      <c r="G38" s="147"/>
      <c r="H38" s="147"/>
      <c r="I38" s="386"/>
      <c r="J38" s="386"/>
      <c r="K38" s="147"/>
      <c r="L38" s="390">
        <f t="shared" si="0"/>
        <v>2339</v>
      </c>
    </row>
    <row r="39" spans="1:12" ht="12.75">
      <c r="A39" s="394" t="s">
        <v>122</v>
      </c>
      <c r="B39" s="147"/>
      <c r="C39" s="147"/>
      <c r="D39" s="386">
        <v>561</v>
      </c>
      <c r="E39" s="386"/>
      <c r="F39" s="147">
        <v>6405</v>
      </c>
      <c r="G39" s="147"/>
      <c r="H39" s="147">
        <v>2050</v>
      </c>
      <c r="I39" s="386"/>
      <c r="J39" s="386"/>
      <c r="K39" s="147"/>
      <c r="L39" s="390">
        <f t="shared" si="0"/>
        <v>9016</v>
      </c>
    </row>
    <row r="40" spans="1:12" ht="12.75">
      <c r="A40" s="389" t="s">
        <v>170</v>
      </c>
      <c r="B40" s="147"/>
      <c r="C40" s="147"/>
      <c r="D40" s="386"/>
      <c r="E40" s="386"/>
      <c r="F40" s="147">
        <v>3210</v>
      </c>
      <c r="G40" s="147"/>
      <c r="H40" s="147"/>
      <c r="I40" s="386"/>
      <c r="J40" s="386"/>
      <c r="K40" s="147"/>
      <c r="L40" s="390">
        <f t="shared" si="0"/>
        <v>3210</v>
      </c>
    </row>
    <row r="41" spans="1:12" ht="12.75">
      <c r="A41" s="389" t="s">
        <v>171</v>
      </c>
      <c r="B41" s="147"/>
      <c r="C41" s="147"/>
      <c r="D41" s="386"/>
      <c r="E41" s="386"/>
      <c r="F41" s="147">
        <v>616</v>
      </c>
      <c r="G41" s="147"/>
      <c r="H41" s="147"/>
      <c r="I41" s="386"/>
      <c r="J41" s="386"/>
      <c r="K41" s="147"/>
      <c r="L41" s="390">
        <f t="shared" si="0"/>
        <v>616</v>
      </c>
    </row>
    <row r="42" spans="1:12" ht="12.75">
      <c r="A42" s="389" t="s">
        <v>128</v>
      </c>
      <c r="B42" s="147">
        <v>2123</v>
      </c>
      <c r="C42" s="147">
        <v>602</v>
      </c>
      <c r="D42" s="386">
        <v>953</v>
      </c>
      <c r="E42" s="386"/>
      <c r="F42" s="147"/>
      <c r="G42" s="147"/>
      <c r="H42" s="147"/>
      <c r="I42" s="388"/>
      <c r="J42" s="388"/>
      <c r="K42" s="147"/>
      <c r="L42" s="390">
        <f t="shared" si="0"/>
        <v>3678</v>
      </c>
    </row>
    <row r="43" spans="1:12" ht="12.75">
      <c r="A43" s="389" t="s">
        <v>168</v>
      </c>
      <c r="B43" s="147"/>
      <c r="C43" s="147"/>
      <c r="D43" s="386">
        <v>217</v>
      </c>
      <c r="E43" s="386">
        <v>28112</v>
      </c>
      <c r="F43" s="147">
        <v>800</v>
      </c>
      <c r="G43" s="147"/>
      <c r="H43" s="147"/>
      <c r="I43" s="386"/>
      <c r="J43" s="386"/>
      <c r="K43" s="147"/>
      <c r="L43" s="390">
        <f t="shared" si="0"/>
        <v>29129</v>
      </c>
    </row>
    <row r="44" spans="1:12" ht="21">
      <c r="A44" s="391" t="s">
        <v>126</v>
      </c>
      <c r="B44" s="147"/>
      <c r="C44" s="147"/>
      <c r="D44" s="386">
        <v>6455</v>
      </c>
      <c r="E44" s="386"/>
      <c r="F44" s="147"/>
      <c r="G44" s="147"/>
      <c r="H44" s="147"/>
      <c r="I44" s="386"/>
      <c r="J44" s="147"/>
      <c r="K44" s="147"/>
      <c r="L44" s="390">
        <f t="shared" si="0"/>
        <v>6455</v>
      </c>
    </row>
    <row r="45" spans="1:12" ht="12.75">
      <c r="A45" s="389" t="s">
        <v>127</v>
      </c>
      <c r="B45" s="147"/>
      <c r="C45" s="147"/>
      <c r="D45" s="386">
        <v>4637</v>
      </c>
      <c r="E45" s="386"/>
      <c r="F45" s="147"/>
      <c r="G45" s="147"/>
      <c r="H45" s="147"/>
      <c r="I45" s="386"/>
      <c r="J45" s="147"/>
      <c r="K45" s="147">
        <v>6574</v>
      </c>
      <c r="L45" s="390">
        <f t="shared" si="0"/>
        <v>11211</v>
      </c>
    </row>
    <row r="46" spans="1:12" ht="13.5" thickBot="1">
      <c r="A46" s="273" t="s">
        <v>160</v>
      </c>
      <c r="B46" s="266"/>
      <c r="C46" s="266"/>
      <c r="D46" s="274"/>
      <c r="E46" s="274"/>
      <c r="F46" s="266"/>
      <c r="G46" s="266">
        <v>11900</v>
      </c>
      <c r="H46" s="266"/>
      <c r="I46" s="274"/>
      <c r="J46" s="266"/>
      <c r="K46" s="266"/>
      <c r="L46" s="275">
        <f t="shared" si="0"/>
        <v>11900</v>
      </c>
    </row>
    <row r="47" spans="1:12" ht="13.5" thickBot="1">
      <c r="A47" s="268" t="s">
        <v>13</v>
      </c>
      <c r="B47" s="269">
        <f>SUM(B6:B46)</f>
        <v>508076</v>
      </c>
      <c r="C47" s="269">
        <f aca="true" t="shared" si="1" ref="C47:H47">SUM(C6:C46)</f>
        <v>72844</v>
      </c>
      <c r="D47" s="269">
        <f>SUM(D6:D46)</f>
        <v>137219</v>
      </c>
      <c r="E47" s="269">
        <f t="shared" si="1"/>
        <v>30363</v>
      </c>
      <c r="F47" s="269">
        <f t="shared" si="1"/>
        <v>68103</v>
      </c>
      <c r="G47" s="269">
        <f t="shared" si="1"/>
        <v>11900</v>
      </c>
      <c r="H47" s="269">
        <f t="shared" si="1"/>
        <v>2609328</v>
      </c>
      <c r="I47" s="269">
        <f>SUM(I6:I46)</f>
        <v>120377</v>
      </c>
      <c r="J47" s="269">
        <f>SUM(J6:J46)</f>
        <v>12935</v>
      </c>
      <c r="K47" s="269">
        <f>SUM(K6:K46)</f>
        <v>122819</v>
      </c>
      <c r="L47" s="270">
        <f t="shared" si="0"/>
        <v>3693964</v>
      </c>
    </row>
    <row r="48" spans="2:12" ht="12.75">
      <c r="B48" s="348"/>
      <c r="C48" s="382"/>
      <c r="D48" s="383"/>
      <c r="E48" s="382"/>
      <c r="F48" s="382"/>
      <c r="G48" s="382"/>
      <c r="H48" s="382"/>
      <c r="I48" s="348"/>
      <c r="J48" s="348"/>
      <c r="K48" s="348"/>
      <c r="L48" s="348"/>
    </row>
    <row r="49" spans="3:12" ht="12.75">
      <c r="C49" s="1"/>
      <c r="D49" s="384"/>
      <c r="E49" s="385"/>
      <c r="F49" s="1"/>
      <c r="G49" s="1"/>
      <c r="H49" s="1"/>
      <c r="J49" s="86"/>
      <c r="L49" s="2"/>
    </row>
    <row r="51" spans="1:8" ht="12.75">
      <c r="A51" s="90"/>
      <c r="B51" s="29"/>
      <c r="C51" s="29"/>
      <c r="D51" s="29"/>
      <c r="E51" s="29"/>
      <c r="F51" s="29"/>
      <c r="G51" s="29"/>
      <c r="H51" s="29"/>
    </row>
    <row r="52" spans="1:8" ht="12.75">
      <c r="A52" s="91"/>
      <c r="B52" s="32"/>
      <c r="C52" s="32"/>
      <c r="D52" s="32"/>
      <c r="E52" s="32"/>
      <c r="F52" s="32"/>
      <c r="G52" s="32"/>
      <c r="H52" s="32"/>
    </row>
    <row r="53" spans="1:8" ht="12.75">
      <c r="A53" s="33"/>
      <c r="B53" s="82"/>
      <c r="C53" s="82"/>
      <c r="D53" s="82"/>
      <c r="E53" s="82"/>
      <c r="F53" s="82"/>
      <c r="G53" s="82"/>
      <c r="H53" s="82"/>
    </row>
    <row r="54" spans="1:8" ht="12.75">
      <c r="A54" s="33"/>
      <c r="B54" s="82"/>
      <c r="C54" s="82"/>
      <c r="D54" s="83"/>
      <c r="E54" s="82"/>
      <c r="F54" s="82"/>
      <c r="G54" s="82"/>
      <c r="H54" s="82"/>
    </row>
    <row r="55" spans="1:8" ht="12.75">
      <c r="A55" s="33"/>
      <c r="B55" s="82"/>
      <c r="C55" s="82"/>
      <c r="D55" s="82"/>
      <c r="E55" s="82"/>
      <c r="F55" s="82"/>
      <c r="G55" s="82"/>
      <c r="H55" s="82"/>
    </row>
    <row r="56" spans="1:8" ht="12.75">
      <c r="A56" s="33"/>
      <c r="B56" s="82"/>
      <c r="C56" s="82"/>
      <c r="D56" s="82"/>
      <c r="E56" s="82"/>
      <c r="F56" s="82"/>
      <c r="G56" s="82"/>
      <c r="H56" s="82"/>
    </row>
    <row r="57" spans="1:8" ht="12.75">
      <c r="A57" s="33"/>
      <c r="B57" s="82"/>
      <c r="C57" s="82"/>
      <c r="D57" s="82"/>
      <c r="E57" s="82"/>
      <c r="F57" s="82"/>
      <c r="G57" s="82"/>
      <c r="H57" s="82"/>
    </row>
    <row r="58" spans="1:8" ht="12.75">
      <c r="A58" s="33"/>
      <c r="B58" s="82"/>
      <c r="C58" s="82"/>
      <c r="D58" s="82"/>
      <c r="E58" s="82"/>
      <c r="F58" s="82"/>
      <c r="G58" s="82"/>
      <c r="H58" s="82"/>
    </row>
    <row r="59" spans="1:8" ht="12.75">
      <c r="A59" s="33"/>
      <c r="B59" s="82"/>
      <c r="C59" s="82"/>
      <c r="D59" s="82"/>
      <c r="E59" s="82"/>
      <c r="F59" s="82"/>
      <c r="G59" s="82"/>
      <c r="H59" s="82"/>
    </row>
    <row r="60" spans="1:8" ht="12.75">
      <c r="A60" s="33"/>
      <c r="B60" s="82"/>
      <c r="C60" s="82"/>
      <c r="D60" s="82"/>
      <c r="E60" s="82"/>
      <c r="F60" s="82"/>
      <c r="G60" s="82"/>
      <c r="H60" s="82"/>
    </row>
    <row r="61" spans="1:8" ht="12.75">
      <c r="A61" s="33"/>
      <c r="B61" s="82"/>
      <c r="C61" s="82"/>
      <c r="D61" s="82"/>
      <c r="E61" s="82"/>
      <c r="F61" s="82"/>
      <c r="G61" s="82"/>
      <c r="H61" s="82"/>
    </row>
    <row r="62" spans="1:8" ht="12.75">
      <c r="A62" s="33"/>
      <c r="B62" s="82"/>
      <c r="C62" s="82"/>
      <c r="D62" s="82"/>
      <c r="E62" s="82"/>
      <c r="F62" s="82"/>
      <c r="G62" s="82"/>
      <c r="H62" s="82"/>
    </row>
    <row r="63" spans="1:8" ht="12.75">
      <c r="A63" s="33"/>
      <c r="B63" s="82"/>
      <c r="C63" s="82"/>
      <c r="D63" s="82"/>
      <c r="E63" s="82"/>
      <c r="F63" s="82"/>
      <c r="G63" s="82"/>
      <c r="H63" s="82"/>
    </row>
    <row r="64" spans="1:9" ht="12.75">
      <c r="A64" s="33"/>
      <c r="B64" s="82"/>
      <c r="C64" s="82"/>
      <c r="D64" s="82"/>
      <c r="E64" s="82"/>
      <c r="F64" s="82"/>
      <c r="G64" s="82"/>
      <c r="H64" s="82"/>
      <c r="I64" s="1"/>
    </row>
    <row r="65" spans="1:8" ht="12.75">
      <c r="A65" s="33"/>
      <c r="B65" s="82"/>
      <c r="C65" s="82"/>
      <c r="D65" s="82"/>
      <c r="E65" s="82"/>
      <c r="F65" s="82"/>
      <c r="G65" s="82"/>
      <c r="H65" s="82"/>
    </row>
    <row r="66" spans="1:8" ht="12.75">
      <c r="A66" s="33"/>
      <c r="B66" s="82"/>
      <c r="C66" s="82"/>
      <c r="D66" s="82"/>
      <c r="E66" s="82"/>
      <c r="F66" s="82"/>
      <c r="G66" s="82"/>
      <c r="H66" s="82"/>
    </row>
    <row r="67" spans="1:8" ht="12.75">
      <c r="A67" s="91"/>
      <c r="B67" s="84"/>
      <c r="C67" s="84"/>
      <c r="D67" s="84"/>
      <c r="E67" s="84"/>
      <c r="F67" s="84"/>
      <c r="G67" s="84"/>
      <c r="H67" s="84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&amp;R3.1. sz. melléklet
..../2016.(.....) Egyek Önk.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SheetLayoutView="100" workbookViewId="0" topLeftCell="A1">
      <selection activeCell="A2" sqref="A2:L2"/>
    </sheetView>
  </sheetViews>
  <sheetFormatPr defaultColWidth="9.00390625" defaultRowHeight="12.75"/>
  <cols>
    <col min="1" max="1" width="49.00390625" style="0" customWidth="1"/>
    <col min="2" max="2" width="15.625" style="0" customWidth="1"/>
    <col min="3" max="3" width="17.375" style="0" customWidth="1"/>
    <col min="4" max="4" width="21.00390625" style="0" customWidth="1"/>
    <col min="5" max="5" width="17.50390625" style="0" customWidth="1"/>
    <col min="6" max="8" width="18.00390625" style="0" customWidth="1"/>
    <col min="9" max="9" width="12.50390625" style="0" customWidth="1"/>
    <col min="10" max="10" width="17.875" style="0" customWidth="1"/>
    <col min="11" max="11" width="16.625" style="0" customWidth="1"/>
    <col min="12" max="12" width="17.375" style="0" customWidth="1"/>
  </cols>
  <sheetData>
    <row r="2" spans="1:12" ht="15">
      <c r="A2" s="622" t="s">
        <v>257</v>
      </c>
      <c r="B2" s="623"/>
      <c r="C2" s="623"/>
      <c r="D2" s="623"/>
      <c r="E2" s="623"/>
      <c r="F2" s="623"/>
      <c r="G2" s="623"/>
      <c r="H2" s="623"/>
      <c r="I2" s="624"/>
      <c r="J2" s="624"/>
      <c r="K2" s="624"/>
      <c r="L2" s="624"/>
    </row>
    <row r="3" ht="13.5" thickBot="1">
      <c r="L3" s="126"/>
    </row>
    <row r="4" spans="1:12" ht="102" customHeight="1" thickBot="1">
      <c r="A4" s="607" t="s">
        <v>121</v>
      </c>
      <c r="B4" s="102" t="s">
        <v>141</v>
      </c>
      <c r="C4" s="102" t="s">
        <v>152</v>
      </c>
      <c r="D4" s="102" t="s">
        <v>143</v>
      </c>
      <c r="E4" s="102" t="s">
        <v>153</v>
      </c>
      <c r="F4" s="102" t="s">
        <v>149</v>
      </c>
      <c r="G4" s="102" t="s">
        <v>346</v>
      </c>
      <c r="H4" s="102" t="s">
        <v>145</v>
      </c>
      <c r="I4" s="102" t="s">
        <v>146</v>
      </c>
      <c r="J4" s="102" t="s">
        <v>147</v>
      </c>
      <c r="K4" s="102" t="s">
        <v>155</v>
      </c>
      <c r="L4" s="103" t="s">
        <v>27</v>
      </c>
    </row>
    <row r="5" spans="1:12" ht="13.5" thickBot="1">
      <c r="A5" s="610"/>
      <c r="B5" s="267" t="s">
        <v>248</v>
      </c>
      <c r="C5" s="267" t="s">
        <v>248</v>
      </c>
      <c r="D5" s="267" t="s">
        <v>248</v>
      </c>
      <c r="E5" s="267" t="s">
        <v>248</v>
      </c>
      <c r="F5" s="267" t="s">
        <v>248</v>
      </c>
      <c r="G5" s="267" t="s">
        <v>248</v>
      </c>
      <c r="H5" s="267" t="s">
        <v>248</v>
      </c>
      <c r="I5" s="267" t="s">
        <v>248</v>
      </c>
      <c r="J5" s="267" t="s">
        <v>248</v>
      </c>
      <c r="K5" s="267" t="s">
        <v>248</v>
      </c>
      <c r="L5" s="267" t="s">
        <v>248</v>
      </c>
    </row>
    <row r="6" spans="1:12" ht="12.75">
      <c r="A6" s="276" t="s">
        <v>344</v>
      </c>
      <c r="B6" s="262">
        <v>26347</v>
      </c>
      <c r="C6" s="262">
        <v>6849</v>
      </c>
      <c r="D6" s="271">
        <v>2995</v>
      </c>
      <c r="E6" s="271"/>
      <c r="F6" s="262">
        <v>1847</v>
      </c>
      <c r="G6" s="262"/>
      <c r="H6" s="262">
        <v>300</v>
      </c>
      <c r="I6" s="271"/>
      <c r="J6" s="271"/>
      <c r="K6" s="262"/>
      <c r="L6" s="272">
        <f>SUM(B6:K6)</f>
        <v>38338</v>
      </c>
    </row>
    <row r="7" spans="1:12" ht="12.75">
      <c r="A7" s="389" t="s">
        <v>132</v>
      </c>
      <c r="B7" s="147"/>
      <c r="C7" s="147"/>
      <c r="D7" s="386">
        <v>125</v>
      </c>
      <c r="E7" s="386"/>
      <c r="F7" s="147"/>
      <c r="G7" s="147"/>
      <c r="H7" s="147"/>
      <c r="I7" s="386"/>
      <c r="J7" s="386"/>
      <c r="K7" s="147"/>
      <c r="L7" s="390">
        <f aca="true" t="shared" si="0" ref="L7:L45">SUM(B7:K7)</f>
        <v>125</v>
      </c>
    </row>
    <row r="8" spans="1:12" ht="12.75">
      <c r="A8" s="391" t="s">
        <v>123</v>
      </c>
      <c r="B8" s="147"/>
      <c r="C8" s="147"/>
      <c r="D8" s="386">
        <v>10608</v>
      </c>
      <c r="E8" s="386"/>
      <c r="F8" s="147">
        <v>5405</v>
      </c>
      <c r="G8" s="147"/>
      <c r="H8" s="147">
        <v>3527</v>
      </c>
      <c r="I8" s="386">
        <v>31657</v>
      </c>
      <c r="J8" s="386"/>
      <c r="K8" s="147"/>
      <c r="L8" s="390">
        <f t="shared" si="0"/>
        <v>51197</v>
      </c>
    </row>
    <row r="9" spans="1:12" ht="12.75">
      <c r="A9" s="391" t="s">
        <v>317</v>
      </c>
      <c r="B9" s="147"/>
      <c r="C9" s="147"/>
      <c r="D9" s="386"/>
      <c r="E9" s="386"/>
      <c r="F9" s="147"/>
      <c r="G9" s="147"/>
      <c r="H9" s="147"/>
      <c r="I9" s="386"/>
      <c r="J9" s="386"/>
      <c r="K9" s="147">
        <v>8105</v>
      </c>
      <c r="L9" s="390">
        <f t="shared" si="0"/>
        <v>8105</v>
      </c>
    </row>
    <row r="10" spans="1:12" ht="12.75">
      <c r="A10" s="391" t="s">
        <v>345</v>
      </c>
      <c r="B10" s="147"/>
      <c r="C10" s="147"/>
      <c r="D10" s="386">
        <v>2</v>
      </c>
      <c r="E10" s="386"/>
      <c r="F10" s="147">
        <v>264</v>
      </c>
      <c r="G10" s="147"/>
      <c r="H10" s="147"/>
      <c r="I10" s="386"/>
      <c r="J10" s="386"/>
      <c r="K10" s="147">
        <v>108140</v>
      </c>
      <c r="L10" s="390">
        <f t="shared" si="0"/>
        <v>108406</v>
      </c>
    </row>
    <row r="11" spans="1:12" ht="12.75">
      <c r="A11" s="389" t="s">
        <v>161</v>
      </c>
      <c r="B11" s="147"/>
      <c r="C11" s="147"/>
      <c r="D11" s="386"/>
      <c r="E11" s="386"/>
      <c r="F11" s="147">
        <v>6994</v>
      </c>
      <c r="G11" s="147"/>
      <c r="H11" s="147"/>
      <c r="I11" s="386"/>
      <c r="J11" s="147"/>
      <c r="K11" s="147"/>
      <c r="L11" s="390">
        <f t="shared" si="0"/>
        <v>6994</v>
      </c>
    </row>
    <row r="12" spans="1:12" ht="12.75">
      <c r="A12" s="389" t="s">
        <v>129</v>
      </c>
      <c r="B12" s="147">
        <v>46858</v>
      </c>
      <c r="C12" s="147">
        <v>6396</v>
      </c>
      <c r="D12" s="386">
        <v>205</v>
      </c>
      <c r="E12" s="386"/>
      <c r="F12" s="147"/>
      <c r="G12" s="147"/>
      <c r="H12" s="147"/>
      <c r="I12" s="386"/>
      <c r="J12" s="386"/>
      <c r="K12" s="147"/>
      <c r="L12" s="390">
        <f t="shared" si="0"/>
        <v>53459</v>
      </c>
    </row>
    <row r="13" spans="1:12" ht="12.75">
      <c r="A13" s="389" t="s">
        <v>130</v>
      </c>
      <c r="B13" s="147">
        <v>429038</v>
      </c>
      <c r="C13" s="147">
        <v>58025</v>
      </c>
      <c r="D13" s="386">
        <v>36657</v>
      </c>
      <c r="E13" s="386"/>
      <c r="F13" s="147">
        <v>11138</v>
      </c>
      <c r="G13" s="147"/>
      <c r="H13" s="147">
        <v>78532</v>
      </c>
      <c r="I13" s="386"/>
      <c r="J13" s="386"/>
      <c r="K13" s="147"/>
      <c r="L13" s="390">
        <f t="shared" si="0"/>
        <v>613390</v>
      </c>
    </row>
    <row r="14" spans="1:12" s="89" customFormat="1" ht="12.75">
      <c r="A14" s="389" t="s">
        <v>322</v>
      </c>
      <c r="B14" s="147">
        <v>842</v>
      </c>
      <c r="C14" s="147">
        <v>227</v>
      </c>
      <c r="D14" s="386">
        <v>4943</v>
      </c>
      <c r="E14" s="386"/>
      <c r="F14" s="147">
        <v>70</v>
      </c>
      <c r="G14" s="147"/>
      <c r="H14" s="147">
        <v>225</v>
      </c>
      <c r="I14" s="386"/>
      <c r="J14" s="386"/>
      <c r="K14" s="147"/>
      <c r="L14" s="390">
        <f t="shared" si="0"/>
        <v>6307</v>
      </c>
    </row>
    <row r="15" spans="1:12" s="89" customFormat="1" ht="12.75">
      <c r="A15" s="389" t="s">
        <v>217</v>
      </c>
      <c r="B15" s="387"/>
      <c r="C15" s="147"/>
      <c r="D15" s="386"/>
      <c r="E15" s="386"/>
      <c r="F15" s="147"/>
      <c r="G15" s="147"/>
      <c r="H15" s="147">
        <v>568913</v>
      </c>
      <c r="I15" s="386">
        <v>87356</v>
      </c>
      <c r="J15" s="386">
        <v>12935</v>
      </c>
      <c r="K15" s="147"/>
      <c r="L15" s="390">
        <f t="shared" si="0"/>
        <v>669204</v>
      </c>
    </row>
    <row r="16" spans="1:12" s="89" customFormat="1" ht="12.75">
      <c r="A16" s="389" t="s">
        <v>157</v>
      </c>
      <c r="B16" s="147"/>
      <c r="C16" s="147"/>
      <c r="D16" s="386"/>
      <c r="E16" s="386"/>
      <c r="F16" s="147"/>
      <c r="G16" s="147"/>
      <c r="H16" s="147">
        <v>193</v>
      </c>
      <c r="I16" s="386"/>
      <c r="J16" s="386"/>
      <c r="K16" s="147"/>
      <c r="L16" s="390">
        <f t="shared" si="0"/>
        <v>193</v>
      </c>
    </row>
    <row r="17" spans="1:12" s="89" customFormat="1" ht="12.75">
      <c r="A17" s="389" t="s">
        <v>220</v>
      </c>
      <c r="B17" s="147"/>
      <c r="C17" s="147"/>
      <c r="D17" s="386">
        <v>3875</v>
      </c>
      <c r="E17" s="386"/>
      <c r="F17" s="147">
        <v>4033</v>
      </c>
      <c r="G17" s="147"/>
      <c r="H17" s="147"/>
      <c r="I17" s="386"/>
      <c r="J17" s="386"/>
      <c r="K17" s="147"/>
      <c r="L17" s="390">
        <f t="shared" si="0"/>
        <v>7908</v>
      </c>
    </row>
    <row r="18" spans="1:12" s="89" customFormat="1" ht="12.75">
      <c r="A18" s="392" t="s">
        <v>156</v>
      </c>
      <c r="B18" s="147"/>
      <c r="C18" s="147"/>
      <c r="D18" s="386">
        <v>79</v>
      </c>
      <c r="E18" s="386"/>
      <c r="F18" s="147">
        <v>2224</v>
      </c>
      <c r="G18" s="147"/>
      <c r="H18" s="147"/>
      <c r="I18" s="386"/>
      <c r="J18" s="386"/>
      <c r="K18" s="147"/>
      <c r="L18" s="390">
        <f t="shared" si="0"/>
        <v>2303</v>
      </c>
    </row>
    <row r="19" spans="1:12" s="89" customFormat="1" ht="12.75">
      <c r="A19" s="392" t="s">
        <v>325</v>
      </c>
      <c r="B19" s="147"/>
      <c r="C19" s="147"/>
      <c r="D19" s="386"/>
      <c r="E19" s="386"/>
      <c r="F19" s="147">
        <v>50</v>
      </c>
      <c r="G19" s="147"/>
      <c r="H19" s="147">
        <v>1951807</v>
      </c>
      <c r="I19" s="386"/>
      <c r="J19" s="386"/>
      <c r="K19" s="147"/>
      <c r="L19" s="390">
        <f t="shared" si="0"/>
        <v>1951857</v>
      </c>
    </row>
    <row r="20" spans="1:12" s="89" customFormat="1" ht="12.75">
      <c r="A20" s="391" t="s">
        <v>159</v>
      </c>
      <c r="B20" s="147"/>
      <c r="C20" s="147"/>
      <c r="D20" s="386">
        <v>15340</v>
      </c>
      <c r="E20" s="386"/>
      <c r="F20" s="147">
        <v>473</v>
      </c>
      <c r="G20" s="147"/>
      <c r="H20" s="147">
        <v>1000</v>
      </c>
      <c r="I20" s="386"/>
      <c r="J20" s="386"/>
      <c r="K20" s="147"/>
      <c r="L20" s="390">
        <f t="shared" si="0"/>
        <v>16813</v>
      </c>
    </row>
    <row r="21" spans="1:12" ht="12.75">
      <c r="A21" s="389" t="s">
        <v>124</v>
      </c>
      <c r="B21" s="147">
        <v>2069</v>
      </c>
      <c r="C21" s="147">
        <v>530</v>
      </c>
      <c r="D21" s="386">
        <v>19117</v>
      </c>
      <c r="E21" s="386"/>
      <c r="F21" s="147">
        <v>5336</v>
      </c>
      <c r="G21" s="147"/>
      <c r="H21" s="147">
        <v>2781</v>
      </c>
      <c r="I21" s="386">
        <v>711</v>
      </c>
      <c r="J21" s="386"/>
      <c r="K21" s="147"/>
      <c r="L21" s="390">
        <f t="shared" si="0"/>
        <v>30544</v>
      </c>
    </row>
    <row r="22" spans="1:12" ht="12.75">
      <c r="A22" s="389" t="s">
        <v>162</v>
      </c>
      <c r="B22" s="147">
        <v>720</v>
      </c>
      <c r="C22" s="147">
        <v>194</v>
      </c>
      <c r="D22" s="386">
        <v>715</v>
      </c>
      <c r="E22" s="386"/>
      <c r="F22" s="147"/>
      <c r="G22" s="147"/>
      <c r="H22" s="147"/>
      <c r="I22" s="386"/>
      <c r="J22" s="147"/>
      <c r="K22" s="147"/>
      <c r="L22" s="390">
        <f t="shared" si="0"/>
        <v>1629</v>
      </c>
    </row>
    <row r="23" spans="1:12" ht="12.75">
      <c r="A23" s="389" t="s">
        <v>163</v>
      </c>
      <c r="B23" s="147"/>
      <c r="C23" s="147"/>
      <c r="D23" s="386"/>
      <c r="E23" s="386"/>
      <c r="F23" s="147">
        <v>6102</v>
      </c>
      <c r="G23" s="147"/>
      <c r="H23" s="147"/>
      <c r="I23" s="386"/>
      <c r="J23" s="147"/>
      <c r="K23" s="147"/>
      <c r="L23" s="390">
        <f t="shared" si="0"/>
        <v>6102</v>
      </c>
    </row>
    <row r="24" spans="1:12" ht="12.75">
      <c r="A24" s="389" t="s">
        <v>165</v>
      </c>
      <c r="B24" s="147"/>
      <c r="C24" s="147"/>
      <c r="D24" s="386">
        <v>279</v>
      </c>
      <c r="E24" s="386"/>
      <c r="F24" s="147"/>
      <c r="G24" s="147"/>
      <c r="H24" s="147"/>
      <c r="I24" s="386"/>
      <c r="J24" s="147"/>
      <c r="K24" s="147"/>
      <c r="L24" s="390">
        <f t="shared" si="0"/>
        <v>279</v>
      </c>
    </row>
    <row r="25" spans="1:12" ht="12.75">
      <c r="A25" s="389" t="s">
        <v>318</v>
      </c>
      <c r="B25" s="147"/>
      <c r="C25" s="147"/>
      <c r="D25" s="386">
        <v>76</v>
      </c>
      <c r="E25" s="386"/>
      <c r="F25" s="147"/>
      <c r="G25" s="147"/>
      <c r="H25" s="147"/>
      <c r="I25" s="386"/>
      <c r="J25" s="147"/>
      <c r="K25" s="147"/>
      <c r="L25" s="390">
        <f t="shared" si="0"/>
        <v>76</v>
      </c>
    </row>
    <row r="26" spans="1:12" ht="12.75">
      <c r="A26" s="393" t="s">
        <v>319</v>
      </c>
      <c r="B26" s="147"/>
      <c r="C26" s="147"/>
      <c r="D26" s="386"/>
      <c r="E26" s="386"/>
      <c r="F26" s="147"/>
      <c r="G26" s="147"/>
      <c r="H26" s="147"/>
      <c r="I26" s="386">
        <v>653</v>
      </c>
      <c r="J26" s="147"/>
      <c r="K26" s="147"/>
      <c r="L26" s="390">
        <f t="shared" si="0"/>
        <v>653</v>
      </c>
    </row>
    <row r="27" spans="1:12" ht="12.75">
      <c r="A27" s="389" t="s">
        <v>158</v>
      </c>
      <c r="B27" s="147"/>
      <c r="C27" s="147"/>
      <c r="D27" s="386">
        <v>127</v>
      </c>
      <c r="E27" s="386"/>
      <c r="F27" s="147">
        <v>652</v>
      </c>
      <c r="G27" s="147"/>
      <c r="H27" s="147"/>
      <c r="I27" s="386"/>
      <c r="J27" s="386"/>
      <c r="K27" s="147"/>
      <c r="L27" s="390">
        <f t="shared" si="0"/>
        <v>779</v>
      </c>
    </row>
    <row r="28" spans="1:12" ht="12.75">
      <c r="A28" s="389" t="s">
        <v>320</v>
      </c>
      <c r="B28" s="147"/>
      <c r="C28" s="147"/>
      <c r="D28" s="386"/>
      <c r="E28" s="386"/>
      <c r="F28" s="147">
        <v>3347</v>
      </c>
      <c r="G28" s="147"/>
      <c r="H28" s="147"/>
      <c r="I28" s="386"/>
      <c r="J28" s="386"/>
      <c r="K28" s="147"/>
      <c r="L28" s="390">
        <f t="shared" si="0"/>
        <v>3347</v>
      </c>
    </row>
    <row r="29" spans="1:12" ht="12.75">
      <c r="A29" s="389" t="s">
        <v>347</v>
      </c>
      <c r="B29" s="147"/>
      <c r="C29" s="147"/>
      <c r="D29" s="386">
        <v>2000</v>
      </c>
      <c r="E29" s="386"/>
      <c r="F29" s="147"/>
      <c r="G29" s="147"/>
      <c r="H29" s="147"/>
      <c r="I29" s="386"/>
      <c r="J29" s="386"/>
      <c r="K29" s="147"/>
      <c r="L29" s="390">
        <f t="shared" si="0"/>
        <v>2000</v>
      </c>
    </row>
    <row r="30" spans="1:12" ht="12.75">
      <c r="A30" s="389" t="s">
        <v>348</v>
      </c>
      <c r="B30" s="147"/>
      <c r="C30" s="147"/>
      <c r="D30" s="386">
        <v>4650</v>
      </c>
      <c r="E30" s="386"/>
      <c r="F30" s="147">
        <v>1110</v>
      </c>
      <c r="G30" s="147"/>
      <c r="H30" s="147"/>
      <c r="I30" s="386"/>
      <c r="J30" s="386"/>
      <c r="K30" s="147"/>
      <c r="L30" s="390">
        <f t="shared" si="0"/>
        <v>5760</v>
      </c>
    </row>
    <row r="31" spans="1:12" ht="12.75">
      <c r="A31" s="389" t="s">
        <v>349</v>
      </c>
      <c r="B31" s="147"/>
      <c r="C31" s="147"/>
      <c r="D31" s="386"/>
      <c r="E31" s="386"/>
      <c r="F31" s="147">
        <v>1778</v>
      </c>
      <c r="G31" s="147"/>
      <c r="H31" s="147"/>
      <c r="I31" s="386"/>
      <c r="J31" s="147"/>
      <c r="K31" s="147"/>
      <c r="L31" s="390">
        <f t="shared" si="0"/>
        <v>1778</v>
      </c>
    </row>
    <row r="32" spans="1:12" ht="12.75">
      <c r="A32" s="389" t="s">
        <v>167</v>
      </c>
      <c r="B32" s="147"/>
      <c r="C32" s="147"/>
      <c r="D32" s="386"/>
      <c r="E32" s="386"/>
      <c r="F32" s="147">
        <v>2504</v>
      </c>
      <c r="G32" s="147"/>
      <c r="H32" s="147"/>
      <c r="I32" s="386"/>
      <c r="J32" s="147"/>
      <c r="K32" s="147"/>
      <c r="L32" s="390">
        <f t="shared" si="0"/>
        <v>2504</v>
      </c>
    </row>
    <row r="33" spans="1:12" ht="12.75">
      <c r="A33" s="389" t="s">
        <v>166</v>
      </c>
      <c r="B33" s="147"/>
      <c r="C33" s="147"/>
      <c r="D33" s="386"/>
      <c r="E33" s="386"/>
      <c r="F33" s="147">
        <v>280</v>
      </c>
      <c r="G33" s="147"/>
      <c r="H33" s="147"/>
      <c r="I33" s="386"/>
      <c r="J33" s="147"/>
      <c r="K33" s="147"/>
      <c r="L33" s="390">
        <f t="shared" si="0"/>
        <v>280</v>
      </c>
    </row>
    <row r="34" spans="1:12" ht="12.75">
      <c r="A34" s="389" t="s">
        <v>350</v>
      </c>
      <c r="B34" s="147"/>
      <c r="C34" s="147"/>
      <c r="D34" s="386">
        <v>16462</v>
      </c>
      <c r="E34" s="386"/>
      <c r="F34" s="147"/>
      <c r="G34" s="147"/>
      <c r="H34" s="147"/>
      <c r="I34" s="386"/>
      <c r="J34" s="147"/>
      <c r="K34" s="147"/>
      <c r="L34" s="390">
        <f t="shared" si="0"/>
        <v>16462</v>
      </c>
    </row>
    <row r="35" spans="1:12" ht="12.75">
      <c r="A35" s="389" t="s">
        <v>169</v>
      </c>
      <c r="B35" s="147"/>
      <c r="C35" s="147"/>
      <c r="D35" s="386"/>
      <c r="E35" s="386"/>
      <c r="F35" s="147">
        <v>2456</v>
      </c>
      <c r="G35" s="147"/>
      <c r="H35" s="147"/>
      <c r="I35" s="386"/>
      <c r="J35" s="386"/>
      <c r="K35" s="147"/>
      <c r="L35" s="390">
        <f t="shared" si="0"/>
        <v>2456</v>
      </c>
    </row>
    <row r="36" spans="1:12" ht="12.75">
      <c r="A36" s="389" t="s">
        <v>321</v>
      </c>
      <c r="B36" s="147"/>
      <c r="C36" s="147"/>
      <c r="D36" s="386"/>
      <c r="E36" s="386">
        <v>12</v>
      </c>
      <c r="F36" s="147"/>
      <c r="G36" s="147"/>
      <c r="H36" s="147"/>
      <c r="I36" s="386"/>
      <c r="J36" s="386"/>
      <c r="K36" s="147"/>
      <c r="L36" s="390">
        <f t="shared" si="0"/>
        <v>12</v>
      </c>
    </row>
    <row r="37" spans="1:12" ht="12.75">
      <c r="A37" s="389" t="s">
        <v>221</v>
      </c>
      <c r="B37" s="147">
        <v>79</v>
      </c>
      <c r="C37" s="147">
        <v>21</v>
      </c>
      <c r="D37" s="386"/>
      <c r="E37" s="386">
        <v>2239</v>
      </c>
      <c r="F37" s="147"/>
      <c r="G37" s="147"/>
      <c r="H37" s="147"/>
      <c r="I37" s="386"/>
      <c r="J37" s="386"/>
      <c r="K37" s="147"/>
      <c r="L37" s="390">
        <f t="shared" si="0"/>
        <v>2339</v>
      </c>
    </row>
    <row r="38" spans="1:12" ht="12.75">
      <c r="A38" s="394" t="s">
        <v>122</v>
      </c>
      <c r="B38" s="147"/>
      <c r="C38" s="147"/>
      <c r="D38" s="386">
        <v>561</v>
      </c>
      <c r="E38" s="386"/>
      <c r="F38" s="147">
        <v>6405</v>
      </c>
      <c r="G38" s="147"/>
      <c r="H38" s="147">
        <v>2050</v>
      </c>
      <c r="I38" s="386"/>
      <c r="J38" s="386"/>
      <c r="K38" s="147"/>
      <c r="L38" s="390">
        <f t="shared" si="0"/>
        <v>9016</v>
      </c>
    </row>
    <row r="39" spans="1:12" ht="12.75">
      <c r="A39" s="389" t="s">
        <v>170</v>
      </c>
      <c r="B39" s="147"/>
      <c r="C39" s="147"/>
      <c r="D39" s="386"/>
      <c r="E39" s="386"/>
      <c r="F39" s="147">
        <v>3210</v>
      </c>
      <c r="G39" s="147"/>
      <c r="H39" s="147"/>
      <c r="I39" s="386"/>
      <c r="J39" s="386"/>
      <c r="K39" s="147"/>
      <c r="L39" s="390">
        <f t="shared" si="0"/>
        <v>3210</v>
      </c>
    </row>
    <row r="40" spans="1:12" ht="12.75">
      <c r="A40" s="389" t="s">
        <v>171</v>
      </c>
      <c r="B40" s="147"/>
      <c r="C40" s="147"/>
      <c r="D40" s="386"/>
      <c r="E40" s="386"/>
      <c r="F40" s="147">
        <v>616</v>
      </c>
      <c r="G40" s="147"/>
      <c r="H40" s="147"/>
      <c r="I40" s="386"/>
      <c r="J40" s="386"/>
      <c r="K40" s="147"/>
      <c r="L40" s="390">
        <f t="shared" si="0"/>
        <v>616</v>
      </c>
    </row>
    <row r="41" spans="1:12" ht="12.75">
      <c r="A41" s="389" t="s">
        <v>168</v>
      </c>
      <c r="B41" s="147"/>
      <c r="C41" s="147"/>
      <c r="D41" s="386">
        <v>217</v>
      </c>
      <c r="E41" s="386">
        <v>28112</v>
      </c>
      <c r="F41" s="147">
        <v>800</v>
      </c>
      <c r="G41" s="147"/>
      <c r="H41" s="147"/>
      <c r="I41" s="386"/>
      <c r="J41" s="386"/>
      <c r="K41" s="147"/>
      <c r="L41" s="390">
        <f t="shared" si="0"/>
        <v>29129</v>
      </c>
    </row>
    <row r="42" spans="1:12" ht="21">
      <c r="A42" s="391" t="s">
        <v>126</v>
      </c>
      <c r="B42" s="147"/>
      <c r="C42" s="147"/>
      <c r="D42" s="386">
        <v>6455</v>
      </c>
      <c r="E42" s="386"/>
      <c r="F42" s="147"/>
      <c r="G42" s="147"/>
      <c r="H42" s="147"/>
      <c r="I42" s="386"/>
      <c r="J42" s="147"/>
      <c r="K42" s="147"/>
      <c r="L42" s="390">
        <f t="shared" si="0"/>
        <v>6455</v>
      </c>
    </row>
    <row r="43" spans="1:12" ht="12.75">
      <c r="A43" s="389" t="s">
        <v>127</v>
      </c>
      <c r="B43" s="147"/>
      <c r="C43" s="147"/>
      <c r="D43" s="386">
        <v>4637</v>
      </c>
      <c r="E43" s="386"/>
      <c r="F43" s="147"/>
      <c r="G43" s="147"/>
      <c r="H43" s="147"/>
      <c r="I43" s="386"/>
      <c r="J43" s="147"/>
      <c r="K43" s="147">
        <v>6574</v>
      </c>
      <c r="L43" s="390">
        <f t="shared" si="0"/>
        <v>11211</v>
      </c>
    </row>
    <row r="44" spans="1:12" ht="13.5" thickBot="1">
      <c r="A44" s="273" t="s">
        <v>160</v>
      </c>
      <c r="B44" s="266"/>
      <c r="C44" s="266"/>
      <c r="D44" s="274"/>
      <c r="E44" s="274"/>
      <c r="F44" s="266"/>
      <c r="G44" s="266">
        <v>11900</v>
      </c>
      <c r="H44" s="266"/>
      <c r="I44" s="274"/>
      <c r="J44" s="266"/>
      <c r="K44" s="266"/>
      <c r="L44" s="275">
        <f t="shared" si="0"/>
        <v>11900</v>
      </c>
    </row>
    <row r="45" spans="1:12" ht="13.5" thickBot="1">
      <c r="A45" s="268" t="s">
        <v>13</v>
      </c>
      <c r="B45" s="269">
        <f>SUM(B6:B44)</f>
        <v>505953</v>
      </c>
      <c r="C45" s="269">
        <f aca="true" t="shared" si="1" ref="C45:H45">SUM(C6:C44)</f>
        <v>72242</v>
      </c>
      <c r="D45" s="269">
        <f>SUM(D6:D44)</f>
        <v>130125</v>
      </c>
      <c r="E45" s="269">
        <f t="shared" si="1"/>
        <v>30363</v>
      </c>
      <c r="F45" s="269">
        <f t="shared" si="1"/>
        <v>67094</v>
      </c>
      <c r="G45" s="269">
        <f t="shared" si="1"/>
        <v>11900</v>
      </c>
      <c r="H45" s="269">
        <f t="shared" si="1"/>
        <v>2609328</v>
      </c>
      <c r="I45" s="269">
        <f>SUM(I6:I44)</f>
        <v>120377</v>
      </c>
      <c r="J45" s="269">
        <f>SUM(J6:J44)</f>
        <v>12935</v>
      </c>
      <c r="K45" s="269">
        <f>SUM(K6:K44)</f>
        <v>122819</v>
      </c>
      <c r="L45" s="270">
        <f t="shared" si="0"/>
        <v>3683136</v>
      </c>
    </row>
    <row r="46" spans="1:8" ht="12.75">
      <c r="A46" s="33"/>
      <c r="B46" s="82"/>
      <c r="C46" s="82"/>
      <c r="D46" s="82"/>
      <c r="E46" s="82"/>
      <c r="F46" s="82"/>
      <c r="G46" s="82"/>
      <c r="H46" s="82"/>
    </row>
    <row r="47" spans="1:8" ht="12.75">
      <c r="A47" s="33"/>
      <c r="B47" s="82"/>
      <c r="C47" s="82"/>
      <c r="D47" s="82"/>
      <c r="E47" s="82"/>
      <c r="F47" s="82"/>
      <c r="G47" s="82"/>
      <c r="H47" s="82"/>
    </row>
    <row r="48" spans="1:8" ht="12.75">
      <c r="A48" s="33"/>
      <c r="B48" s="82"/>
      <c r="C48" s="82"/>
      <c r="D48" s="82"/>
      <c r="E48" s="82"/>
      <c r="F48" s="82"/>
      <c r="G48" s="82"/>
      <c r="H48" s="82"/>
    </row>
    <row r="49" spans="1:8" ht="12.75">
      <c r="A49" s="33"/>
      <c r="B49" s="82"/>
      <c r="C49" s="82"/>
      <c r="D49" s="82"/>
      <c r="E49" s="82"/>
      <c r="F49" s="82"/>
      <c r="G49" s="82"/>
      <c r="H49" s="82"/>
    </row>
    <row r="50" spans="1:8" ht="12.75">
      <c r="A50" s="33"/>
      <c r="B50" s="82"/>
      <c r="C50" s="82"/>
      <c r="D50" s="82"/>
      <c r="E50" s="82"/>
      <c r="F50" s="82"/>
      <c r="G50" s="82"/>
      <c r="H50" s="82"/>
    </row>
    <row r="51" spans="1:8" ht="12.75">
      <c r="A51" s="33"/>
      <c r="B51" s="82"/>
      <c r="C51" s="82"/>
      <c r="D51" s="82"/>
      <c r="E51" s="82"/>
      <c r="F51" s="82"/>
      <c r="G51" s="82"/>
      <c r="H51" s="82"/>
    </row>
    <row r="52" spans="1:8" ht="12.75">
      <c r="A52" s="33"/>
      <c r="B52" s="82"/>
      <c r="C52" s="82"/>
      <c r="D52" s="82"/>
      <c r="E52" s="82"/>
      <c r="F52" s="82"/>
      <c r="G52" s="82"/>
      <c r="H52" s="82"/>
    </row>
    <row r="53" spans="1:8" ht="12.75">
      <c r="A53" s="33"/>
      <c r="B53" s="82"/>
      <c r="C53" s="82"/>
      <c r="D53" s="82"/>
      <c r="E53" s="82"/>
      <c r="F53" s="82"/>
      <c r="G53" s="82"/>
      <c r="H53" s="82"/>
    </row>
    <row r="54" spans="1:8" ht="12.75">
      <c r="A54" s="33"/>
      <c r="B54" s="82"/>
      <c r="C54" s="82"/>
      <c r="D54" s="82"/>
      <c r="E54" s="82"/>
      <c r="F54" s="82"/>
      <c r="G54" s="82"/>
      <c r="H54" s="82"/>
    </row>
    <row r="55" spans="1:9" ht="12.75">
      <c r="A55" s="33"/>
      <c r="B55" s="82"/>
      <c r="C55" s="82"/>
      <c r="D55" s="82"/>
      <c r="E55" s="82"/>
      <c r="F55" s="82"/>
      <c r="G55" s="82"/>
      <c r="H55" s="82"/>
      <c r="I55" s="1"/>
    </row>
    <row r="56" spans="1:8" ht="12.75">
      <c r="A56" s="33"/>
      <c r="B56" s="82"/>
      <c r="C56" s="82"/>
      <c r="D56" s="82"/>
      <c r="E56" s="82"/>
      <c r="F56" s="82"/>
      <c r="G56" s="82"/>
      <c r="H56" s="82"/>
    </row>
    <row r="57" spans="1:8" ht="12.75">
      <c r="A57" s="33"/>
      <c r="B57" s="82"/>
      <c r="C57" s="82"/>
      <c r="D57" s="82"/>
      <c r="E57" s="82"/>
      <c r="F57" s="82"/>
      <c r="G57" s="82"/>
      <c r="H57" s="82"/>
    </row>
    <row r="58" spans="1:8" ht="12.75">
      <c r="A58" s="91"/>
      <c r="B58" s="84"/>
      <c r="C58" s="84"/>
      <c r="D58" s="84"/>
      <c r="E58" s="84"/>
      <c r="F58" s="84"/>
      <c r="G58" s="84"/>
      <c r="H58" s="84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&amp;R3/1)a sz. melléklet
.../2016. (...) Egyek Önk.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30"/>
  <sheetViews>
    <sheetView zoomScaleSheetLayoutView="100" workbookViewId="0" topLeftCell="A1">
      <selection activeCell="A2" sqref="A2:L2"/>
    </sheetView>
  </sheetViews>
  <sheetFormatPr defaultColWidth="9.00390625" defaultRowHeight="12.75"/>
  <cols>
    <col min="1" max="1" width="49.00390625" style="0" customWidth="1"/>
    <col min="2" max="2" width="10.625" style="0" customWidth="1"/>
    <col min="3" max="3" width="14.75390625" style="0" customWidth="1"/>
    <col min="4" max="4" width="12.125" style="0" customWidth="1"/>
    <col min="5" max="5" width="13.50390625" style="0" customWidth="1"/>
    <col min="6" max="6" width="14.25390625" style="0" customWidth="1"/>
    <col min="7" max="7" width="10.375" style="0" customWidth="1"/>
    <col min="8" max="8" width="13.375" style="0" customWidth="1"/>
    <col min="9" max="9" width="12.50390625" style="0" customWidth="1"/>
    <col min="10" max="10" width="13.50390625" style="0" customWidth="1"/>
    <col min="11" max="11" width="14.00390625" style="0" customWidth="1"/>
    <col min="12" max="12" width="17.375" style="0" customWidth="1"/>
  </cols>
  <sheetData>
    <row r="2" spans="1:12" ht="15">
      <c r="A2" s="622" t="s">
        <v>343</v>
      </c>
      <c r="B2" s="623"/>
      <c r="C2" s="623"/>
      <c r="D2" s="623"/>
      <c r="E2" s="623"/>
      <c r="F2" s="623"/>
      <c r="G2" s="623"/>
      <c r="H2" s="623"/>
      <c r="I2" s="624"/>
      <c r="J2" s="624"/>
      <c r="K2" s="624"/>
      <c r="L2" s="624"/>
    </row>
    <row r="3" ht="13.5" thickBot="1">
      <c r="L3" s="126"/>
    </row>
    <row r="4" spans="1:12" ht="102" customHeight="1" thickBot="1">
      <c r="A4" s="607" t="s">
        <v>121</v>
      </c>
      <c r="B4" s="102" t="s">
        <v>141</v>
      </c>
      <c r="C4" s="102" t="s">
        <v>152</v>
      </c>
      <c r="D4" s="102" t="s">
        <v>143</v>
      </c>
      <c r="E4" s="102" t="s">
        <v>153</v>
      </c>
      <c r="F4" s="102" t="s">
        <v>149</v>
      </c>
      <c r="G4" s="102" t="s">
        <v>219</v>
      </c>
      <c r="H4" s="102" t="s">
        <v>145</v>
      </c>
      <c r="I4" s="102" t="s">
        <v>146</v>
      </c>
      <c r="J4" s="102" t="s">
        <v>147</v>
      </c>
      <c r="K4" s="102" t="s">
        <v>155</v>
      </c>
      <c r="L4" s="103" t="s">
        <v>27</v>
      </c>
    </row>
    <row r="5" spans="1:12" ht="21" customHeight="1" thickBot="1">
      <c r="A5" s="610"/>
      <c r="B5" s="267" t="s">
        <v>248</v>
      </c>
      <c r="C5" s="267" t="s">
        <v>248</v>
      </c>
      <c r="D5" s="267" t="s">
        <v>248</v>
      </c>
      <c r="E5" s="267" t="s">
        <v>248</v>
      </c>
      <c r="F5" s="267" t="s">
        <v>248</v>
      </c>
      <c r="G5" s="267" t="s">
        <v>248</v>
      </c>
      <c r="H5" s="267" t="s">
        <v>248</v>
      </c>
      <c r="I5" s="267" t="s">
        <v>248</v>
      </c>
      <c r="J5" s="267" t="s">
        <v>248</v>
      </c>
      <c r="K5" s="267" t="s">
        <v>248</v>
      </c>
      <c r="L5" s="267" t="s">
        <v>248</v>
      </c>
    </row>
    <row r="6" spans="1:12" ht="21" customHeight="1">
      <c r="A6" s="276" t="s">
        <v>164</v>
      </c>
      <c r="B6" s="262"/>
      <c r="C6" s="262"/>
      <c r="D6" s="271">
        <v>6141</v>
      </c>
      <c r="E6" s="271"/>
      <c r="F6" s="262">
        <v>1009</v>
      </c>
      <c r="G6" s="262"/>
      <c r="H6" s="262"/>
      <c r="I6" s="271"/>
      <c r="J6" s="262"/>
      <c r="K6" s="262"/>
      <c r="L6" s="272">
        <f>SUM(B6:K6)</f>
        <v>7150</v>
      </c>
    </row>
    <row r="7" spans="1:12" ht="21" customHeight="1" thickBot="1">
      <c r="A7" s="273" t="s">
        <v>128</v>
      </c>
      <c r="B7" s="266">
        <v>2123</v>
      </c>
      <c r="C7" s="266">
        <v>602</v>
      </c>
      <c r="D7" s="274">
        <v>953</v>
      </c>
      <c r="E7" s="274"/>
      <c r="F7" s="266"/>
      <c r="G7" s="266"/>
      <c r="H7" s="266"/>
      <c r="I7" s="277"/>
      <c r="J7" s="277"/>
      <c r="K7" s="266"/>
      <c r="L7" s="275">
        <f>SUM(B7:K7)</f>
        <v>3678</v>
      </c>
    </row>
    <row r="8" spans="1:12" ht="21" customHeight="1" thickBot="1">
      <c r="A8" s="268" t="s">
        <v>13</v>
      </c>
      <c r="B8" s="269">
        <f aca="true" t="shared" si="0" ref="B8:K8">SUM(B6:B7)</f>
        <v>2123</v>
      </c>
      <c r="C8" s="269">
        <f t="shared" si="0"/>
        <v>602</v>
      </c>
      <c r="D8" s="269">
        <f t="shared" si="0"/>
        <v>7094</v>
      </c>
      <c r="E8" s="269">
        <f t="shared" si="0"/>
        <v>0</v>
      </c>
      <c r="F8" s="269">
        <f t="shared" si="0"/>
        <v>1009</v>
      </c>
      <c r="G8" s="269">
        <f t="shared" si="0"/>
        <v>0</v>
      </c>
      <c r="H8" s="269">
        <f t="shared" si="0"/>
        <v>0</v>
      </c>
      <c r="I8" s="269">
        <f t="shared" si="0"/>
        <v>0</v>
      </c>
      <c r="J8" s="269">
        <f t="shared" si="0"/>
        <v>0</v>
      </c>
      <c r="K8" s="269">
        <f t="shared" si="0"/>
        <v>0</v>
      </c>
      <c r="L8" s="270">
        <f>SUM(B8:K8)</f>
        <v>10828</v>
      </c>
    </row>
    <row r="10" spans="5:12" ht="12.75">
      <c r="E10" s="2"/>
      <c r="J10" s="86"/>
      <c r="L10" s="2"/>
    </row>
    <row r="12" spans="1:8" ht="12.75">
      <c r="A12" s="90"/>
      <c r="B12" s="326"/>
      <c r="C12" s="326"/>
      <c r="D12" s="326"/>
      <c r="E12" s="326"/>
      <c r="F12" s="326"/>
      <c r="G12" s="326"/>
      <c r="H12" s="326"/>
    </row>
    <row r="13" spans="1:8" ht="12.75">
      <c r="A13" s="91"/>
      <c r="B13" s="326"/>
      <c r="C13" s="326"/>
      <c r="D13" s="326"/>
      <c r="E13" s="326"/>
      <c r="F13" s="326"/>
      <c r="G13" s="326"/>
      <c r="H13" s="326"/>
    </row>
    <row r="14" spans="1:8" ht="12.75">
      <c r="A14" s="33"/>
      <c r="B14" s="326"/>
      <c r="C14" s="326"/>
      <c r="D14" s="326"/>
      <c r="E14" s="326"/>
      <c r="F14" s="326"/>
      <c r="G14" s="326"/>
      <c r="H14" s="326"/>
    </row>
    <row r="15" spans="1:8" ht="12.75">
      <c r="A15" s="33"/>
      <c r="B15" s="326"/>
      <c r="C15" s="326"/>
      <c r="D15" s="326"/>
      <c r="E15" s="326"/>
      <c r="F15" s="326"/>
      <c r="G15" s="326"/>
      <c r="H15" s="326"/>
    </row>
    <row r="16" spans="1:8" ht="12.75">
      <c r="A16" s="33"/>
      <c r="B16" s="326"/>
      <c r="C16" s="326"/>
      <c r="D16" s="326"/>
      <c r="E16" s="326"/>
      <c r="F16" s="326"/>
      <c r="G16" s="326"/>
      <c r="H16" s="326"/>
    </row>
    <row r="17" spans="1:8" ht="12.75">
      <c r="A17" s="33"/>
      <c r="B17" s="326"/>
      <c r="C17" s="326"/>
      <c r="D17" s="326"/>
      <c r="E17" s="326"/>
      <c r="F17" s="326"/>
      <c r="G17" s="326"/>
      <c r="H17" s="326"/>
    </row>
    <row r="18" spans="1:8" ht="12.75">
      <c r="A18" s="33"/>
      <c r="B18" s="326"/>
      <c r="C18" s="326"/>
      <c r="D18" s="326"/>
      <c r="E18" s="326"/>
      <c r="F18" s="326"/>
      <c r="G18" s="326"/>
      <c r="H18" s="326"/>
    </row>
    <row r="19" spans="1:8" ht="12.75">
      <c r="A19" s="33"/>
      <c r="B19" s="326"/>
      <c r="C19" s="326"/>
      <c r="D19" s="326"/>
      <c r="E19" s="326"/>
      <c r="F19" s="326"/>
      <c r="G19" s="326"/>
      <c r="H19" s="326"/>
    </row>
    <row r="20" spans="1:8" ht="12.75">
      <c r="A20" s="33"/>
      <c r="B20" s="326"/>
      <c r="C20" s="326"/>
      <c r="D20" s="326"/>
      <c r="E20" s="326"/>
      <c r="F20" s="326"/>
      <c r="G20" s="326"/>
      <c r="H20" s="326"/>
    </row>
    <row r="21" spans="1:8" ht="12.75">
      <c r="A21" s="33"/>
      <c r="B21" s="326"/>
      <c r="C21" s="326"/>
      <c r="D21" s="326"/>
      <c r="E21" s="326"/>
      <c r="F21" s="326"/>
      <c r="G21" s="326"/>
      <c r="H21" s="326"/>
    </row>
    <row r="22" spans="1:8" ht="12.75">
      <c r="A22" s="33"/>
      <c r="B22" s="326"/>
      <c r="C22" s="326"/>
      <c r="D22" s="326"/>
      <c r="E22" s="326"/>
      <c r="F22" s="326"/>
      <c r="G22" s="326"/>
      <c r="H22" s="326"/>
    </row>
    <row r="23" spans="1:8" ht="12.75">
      <c r="A23" s="33"/>
      <c r="B23" s="326"/>
      <c r="C23" s="326"/>
      <c r="D23" s="326"/>
      <c r="E23" s="326"/>
      <c r="F23" s="326"/>
      <c r="G23" s="326"/>
      <c r="H23" s="326"/>
    </row>
    <row r="24" spans="1:8" ht="12.75">
      <c r="A24" s="33"/>
      <c r="B24" s="326"/>
      <c r="C24" s="326"/>
      <c r="D24" s="326"/>
      <c r="E24" s="326"/>
      <c r="F24" s="326"/>
      <c r="G24" s="326"/>
      <c r="H24" s="326"/>
    </row>
    <row r="25" spans="1:9" ht="12.75">
      <c r="A25" s="33"/>
      <c r="B25" s="326"/>
      <c r="C25" s="326"/>
      <c r="D25" s="326"/>
      <c r="E25" s="326"/>
      <c r="F25" s="326"/>
      <c r="G25" s="326"/>
      <c r="H25" s="326"/>
      <c r="I25" s="1"/>
    </row>
    <row r="26" spans="1:8" ht="12.75">
      <c r="A26" s="33"/>
      <c r="B26" s="326"/>
      <c r="C26" s="326"/>
      <c r="D26" s="326"/>
      <c r="E26" s="326"/>
      <c r="F26" s="326"/>
      <c r="G26" s="326"/>
      <c r="H26" s="326"/>
    </row>
    <row r="27" spans="1:8" ht="12.75">
      <c r="A27" s="33"/>
      <c r="B27" s="326"/>
      <c r="C27" s="326"/>
      <c r="D27" s="326"/>
      <c r="E27" s="326"/>
      <c r="F27" s="326"/>
      <c r="G27" s="326"/>
      <c r="H27" s="326"/>
    </row>
    <row r="28" spans="1:8" ht="12.75">
      <c r="A28" s="91"/>
      <c r="B28" s="326"/>
      <c r="C28" s="326"/>
      <c r="D28" s="326"/>
      <c r="E28" s="326"/>
      <c r="F28" s="326"/>
      <c r="G28" s="326"/>
      <c r="H28" s="326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&amp;R3/1)b sz. melléklet
.../2016.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B2">
      <selection activeCell="I7" sqref="I7"/>
    </sheetView>
  </sheetViews>
  <sheetFormatPr defaultColWidth="9.00390625" defaultRowHeight="12.75"/>
  <cols>
    <col min="1" max="1" width="42.50390625" style="0" customWidth="1"/>
    <col min="2" max="2" width="14.00390625" style="0" customWidth="1"/>
    <col min="3" max="3" width="17.375" style="0" customWidth="1"/>
    <col min="4" max="4" width="13.375" style="0" customWidth="1"/>
    <col min="5" max="5" width="13.50390625" style="0" customWidth="1"/>
    <col min="6" max="6" width="18.00390625" style="0" customWidth="1"/>
    <col min="7" max="7" width="13.125" style="0" customWidth="1"/>
    <col min="8" max="8" width="15.375" style="0" customWidth="1"/>
    <col min="9" max="10" width="12.50390625" style="0" customWidth="1"/>
    <col min="11" max="11" width="14.625" style="0" customWidth="1"/>
    <col min="12" max="12" width="13.625" style="0" customWidth="1"/>
  </cols>
  <sheetData>
    <row r="3" spans="1:9" ht="15">
      <c r="A3" s="625"/>
      <c r="B3" s="626"/>
      <c r="C3" s="626"/>
      <c r="D3" s="626"/>
      <c r="E3" s="626"/>
      <c r="F3" s="626"/>
      <c r="G3" s="626"/>
      <c r="H3" s="626"/>
      <c r="I3" s="627"/>
    </row>
    <row r="5" spans="1:12" ht="12.75" customHeight="1">
      <c r="A5" s="630" t="s">
        <v>258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2.75" customHeight="1">
      <c r="A6" s="630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ht="13.5" thickBot="1">
      <c r="I7" s="154"/>
    </row>
    <row r="8" spans="1:12" ht="102" customHeight="1" thickBot="1">
      <c r="A8" s="628" t="s">
        <v>121</v>
      </c>
      <c r="B8" s="379" t="s">
        <v>141</v>
      </c>
      <c r="C8" s="153" t="s">
        <v>152</v>
      </c>
      <c r="D8" s="153" t="s">
        <v>143</v>
      </c>
      <c r="E8" s="153" t="s">
        <v>153</v>
      </c>
      <c r="F8" s="153" t="s">
        <v>149</v>
      </c>
      <c r="G8" s="153" t="s">
        <v>154</v>
      </c>
      <c r="H8" s="153" t="s">
        <v>145</v>
      </c>
      <c r="I8" s="153" t="s">
        <v>146</v>
      </c>
      <c r="J8" s="153" t="s">
        <v>147</v>
      </c>
      <c r="K8" s="153" t="s">
        <v>155</v>
      </c>
      <c r="L8" s="360" t="s">
        <v>27</v>
      </c>
    </row>
    <row r="9" spans="1:12" ht="21" customHeight="1" thickBot="1">
      <c r="A9" s="629"/>
      <c r="B9" s="380" t="s">
        <v>248</v>
      </c>
      <c r="C9" s="27" t="s">
        <v>248</v>
      </c>
      <c r="D9" s="27" t="s">
        <v>248</v>
      </c>
      <c r="E9" s="27" t="s">
        <v>248</v>
      </c>
      <c r="F9" s="27" t="s">
        <v>248</v>
      </c>
      <c r="G9" s="27" t="s">
        <v>248</v>
      </c>
      <c r="H9" s="27" t="s">
        <v>248</v>
      </c>
      <c r="I9" s="27" t="s">
        <v>248</v>
      </c>
      <c r="J9" s="27" t="s">
        <v>248</v>
      </c>
      <c r="K9" s="27" t="s">
        <v>248</v>
      </c>
      <c r="L9" s="27" t="s">
        <v>248</v>
      </c>
    </row>
    <row r="10" spans="1:12" ht="21">
      <c r="A10" s="381" t="s">
        <v>133</v>
      </c>
      <c r="B10" s="372">
        <v>52494</v>
      </c>
      <c r="C10" s="372">
        <v>12793</v>
      </c>
      <c r="D10" s="373">
        <v>15374</v>
      </c>
      <c r="E10" s="372"/>
      <c r="F10" s="374">
        <v>6386</v>
      </c>
      <c r="G10" s="374">
        <v>0</v>
      </c>
      <c r="H10" s="374">
        <v>2405</v>
      </c>
      <c r="I10" s="375">
        <v>0</v>
      </c>
      <c r="J10" s="376"/>
      <c r="K10" s="377"/>
      <c r="L10" s="378">
        <f>SUM(B10:K10)</f>
        <v>89452</v>
      </c>
    </row>
    <row r="11" spans="1:12" ht="21" customHeight="1" thickBot="1">
      <c r="A11" s="361" t="s">
        <v>134</v>
      </c>
      <c r="B11" s="266">
        <v>4552</v>
      </c>
      <c r="C11" s="266">
        <v>1344</v>
      </c>
      <c r="D11" s="274">
        <v>878</v>
      </c>
      <c r="E11" s="266">
        <v>0</v>
      </c>
      <c r="F11" s="266">
        <v>1827</v>
      </c>
      <c r="G11" s="266"/>
      <c r="H11" s="266">
        <v>190</v>
      </c>
      <c r="I11" s="362"/>
      <c r="J11" s="363"/>
      <c r="K11" s="364"/>
      <c r="L11" s="365">
        <f>SUM(B11:K11)</f>
        <v>8791</v>
      </c>
    </row>
    <row r="12" spans="1:12" s="68" customFormat="1" ht="21" customHeight="1" thickBot="1">
      <c r="A12" s="366" t="s">
        <v>13</v>
      </c>
      <c r="B12" s="367">
        <f aca="true" t="shared" si="0" ref="B12:K12">SUM(B10:B11)</f>
        <v>57046</v>
      </c>
      <c r="C12" s="367">
        <f t="shared" si="0"/>
        <v>14137</v>
      </c>
      <c r="D12" s="367">
        <f t="shared" si="0"/>
        <v>16252</v>
      </c>
      <c r="E12" s="368">
        <f t="shared" si="0"/>
        <v>0</v>
      </c>
      <c r="F12" s="368">
        <f t="shared" si="0"/>
        <v>8213</v>
      </c>
      <c r="G12" s="368">
        <f t="shared" si="0"/>
        <v>0</v>
      </c>
      <c r="H12" s="368">
        <f t="shared" si="0"/>
        <v>2595</v>
      </c>
      <c r="I12" s="369">
        <f t="shared" si="0"/>
        <v>0</v>
      </c>
      <c r="J12" s="370">
        <f t="shared" si="0"/>
        <v>0</v>
      </c>
      <c r="K12" s="370">
        <f t="shared" si="0"/>
        <v>0</v>
      </c>
      <c r="L12" s="371">
        <f>SUM(B12:K12)</f>
        <v>98243</v>
      </c>
    </row>
    <row r="14" ht="12.75">
      <c r="I14" s="2"/>
    </row>
    <row r="16" spans="1:8" ht="12.75">
      <c r="A16" s="28"/>
      <c r="B16" s="29"/>
      <c r="C16" s="29"/>
      <c r="D16" s="29" t="s">
        <v>90</v>
      </c>
      <c r="E16" s="29"/>
      <c r="F16" s="30"/>
      <c r="G16" s="30"/>
      <c r="H16" s="30"/>
    </row>
    <row r="17" spans="1:8" ht="12.75">
      <c r="A17" s="31"/>
      <c r="B17" s="32"/>
      <c r="C17" s="32"/>
      <c r="D17" s="32"/>
      <c r="E17" s="32"/>
      <c r="F17" s="32"/>
      <c r="G17" s="32"/>
      <c r="H17" s="32"/>
    </row>
    <row r="18" spans="1:8" ht="12.75">
      <c r="A18" s="33"/>
      <c r="B18" s="82"/>
      <c r="C18" s="82"/>
      <c r="D18" s="82"/>
      <c r="E18" s="82"/>
      <c r="F18" s="14"/>
      <c r="G18" s="14"/>
      <c r="H18" s="14"/>
    </row>
    <row r="19" spans="1:8" ht="12.75">
      <c r="A19" s="33"/>
      <c r="B19" s="82"/>
      <c r="C19" s="82"/>
      <c r="D19" s="83"/>
      <c r="E19" s="82"/>
      <c r="F19" s="14"/>
      <c r="G19" s="14"/>
      <c r="H19" s="14"/>
    </row>
    <row r="20" spans="1:8" ht="12.75">
      <c r="A20" s="33"/>
      <c r="B20" s="82"/>
      <c r="C20" s="82"/>
      <c r="D20" s="82"/>
      <c r="E20" s="82"/>
      <c r="F20" s="14"/>
      <c r="G20" s="14"/>
      <c r="H20" s="14"/>
    </row>
    <row r="21" spans="1:8" ht="12.75">
      <c r="A21" s="33"/>
      <c r="B21" s="82"/>
      <c r="C21" s="82"/>
      <c r="D21" s="82"/>
      <c r="E21" s="82"/>
      <c r="F21" s="14"/>
      <c r="G21" s="14"/>
      <c r="H21" s="14"/>
    </row>
    <row r="22" spans="1:8" ht="12.75">
      <c r="A22" s="33"/>
      <c r="B22" s="82"/>
      <c r="C22" s="82"/>
      <c r="D22" s="82"/>
      <c r="E22" s="82"/>
      <c r="F22" s="14"/>
      <c r="G22" s="14"/>
      <c r="H22" s="14"/>
    </row>
    <row r="23" spans="1:8" ht="12.75">
      <c r="A23" s="33"/>
      <c r="B23" s="82"/>
      <c r="C23" s="82"/>
      <c r="D23" s="82"/>
      <c r="E23" s="82"/>
      <c r="F23" s="14"/>
      <c r="G23" s="14"/>
      <c r="H23" s="14"/>
    </row>
    <row r="24" spans="1:8" ht="12.75">
      <c r="A24" s="33"/>
      <c r="B24" s="82"/>
      <c r="C24" s="82"/>
      <c r="D24" s="82"/>
      <c r="E24" s="82"/>
      <c r="F24" s="14"/>
      <c r="G24" s="14"/>
      <c r="H24" s="14"/>
    </row>
    <row r="25" spans="1:8" ht="12.75">
      <c r="A25" s="33"/>
      <c r="B25" s="82"/>
      <c r="C25" s="82"/>
      <c r="D25" s="82"/>
      <c r="E25" s="82"/>
      <c r="F25" s="14"/>
      <c r="G25" s="14"/>
      <c r="H25" s="14"/>
    </row>
    <row r="26" spans="1:8" ht="12.75">
      <c r="A26" s="33"/>
      <c r="B26" s="82"/>
      <c r="C26" s="82"/>
      <c r="D26" s="82"/>
      <c r="E26" s="82"/>
      <c r="F26" s="14"/>
      <c r="G26" s="14"/>
      <c r="H26" s="14"/>
    </row>
    <row r="27" spans="1:8" ht="12.75">
      <c r="A27" s="33"/>
      <c r="B27" s="82"/>
      <c r="C27" s="82"/>
      <c r="D27" s="82"/>
      <c r="E27" s="82"/>
      <c r="F27" s="14"/>
      <c r="G27" s="14"/>
      <c r="H27" s="14"/>
    </row>
    <row r="28" spans="1:8" ht="12.75">
      <c r="A28" s="33"/>
      <c r="B28" s="82"/>
      <c r="C28" s="82"/>
      <c r="D28" s="82"/>
      <c r="E28" s="82"/>
      <c r="F28" s="14"/>
      <c r="G28" s="14"/>
      <c r="H28" s="14"/>
    </row>
    <row r="29" spans="1:8" ht="12.75">
      <c r="A29" s="33"/>
      <c r="B29" s="82"/>
      <c r="C29" s="82"/>
      <c r="D29" s="82"/>
      <c r="E29" s="82"/>
      <c r="F29" s="14"/>
      <c r="G29" s="14"/>
      <c r="H29" s="14"/>
    </row>
    <row r="30" spans="1:8" ht="12.75">
      <c r="A30" s="33"/>
      <c r="B30" s="82"/>
      <c r="C30" s="82"/>
      <c r="D30" s="82"/>
      <c r="E30" s="82"/>
      <c r="F30" s="14"/>
      <c r="G30" s="14"/>
      <c r="H30" s="14"/>
    </row>
    <row r="31" spans="1:8" ht="12.75">
      <c r="A31" s="33"/>
      <c r="B31" s="82"/>
      <c r="C31" s="82"/>
      <c r="D31" s="82"/>
      <c r="E31" s="82"/>
      <c r="F31" s="14"/>
      <c r="G31" s="14"/>
      <c r="H31" s="14"/>
    </row>
    <row r="32" spans="1:8" ht="12.75">
      <c r="A32" s="31"/>
      <c r="B32" s="84"/>
      <c r="C32" s="84"/>
      <c r="D32" s="84"/>
      <c r="E32" s="84"/>
      <c r="F32" s="14"/>
      <c r="G32" s="14"/>
      <c r="H32" s="14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3">
    <mergeCell ref="A3:I3"/>
    <mergeCell ref="A8:A9"/>
    <mergeCell ref="A5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&amp;R3/2. sz. melléklet
.../2016.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A5" sqref="A5:I6"/>
    </sheetView>
  </sheetViews>
  <sheetFormatPr defaultColWidth="9.00390625" defaultRowHeight="12.75"/>
  <cols>
    <col min="1" max="1" width="42.50390625" style="0" customWidth="1"/>
    <col min="2" max="2" width="15.625" style="0" customWidth="1"/>
    <col min="3" max="3" width="17.375" style="0" customWidth="1"/>
    <col min="4" max="4" width="15.125" style="0" customWidth="1"/>
    <col min="5" max="5" width="18.00390625" style="0" customWidth="1"/>
    <col min="6" max="6" width="16.625" style="0" customWidth="1"/>
    <col min="7" max="7" width="14.00390625" style="0" customWidth="1"/>
    <col min="8" max="8" width="14.50390625" style="0" customWidth="1"/>
    <col min="9" max="9" width="12.125" style="0" customWidth="1"/>
    <col min="10" max="10" width="15.375" style="0" customWidth="1"/>
    <col min="11" max="11" width="13.875" style="0" customWidth="1"/>
    <col min="12" max="12" width="13.625" style="0" customWidth="1"/>
  </cols>
  <sheetData>
    <row r="3" spans="1:9" ht="15">
      <c r="A3" s="625"/>
      <c r="B3" s="626"/>
      <c r="C3" s="626"/>
      <c r="D3" s="626"/>
      <c r="E3" s="626"/>
      <c r="F3" s="626"/>
      <c r="G3" s="626"/>
      <c r="H3" s="626"/>
      <c r="I3" s="627"/>
    </row>
    <row r="5" spans="1:9" ht="12.75">
      <c r="A5" s="630" t="s">
        <v>259</v>
      </c>
      <c r="B5" s="630"/>
      <c r="C5" s="630"/>
      <c r="D5" s="630"/>
      <c r="E5" s="630"/>
      <c r="F5" s="630"/>
      <c r="G5" s="630"/>
      <c r="H5" s="630"/>
      <c r="I5" s="630"/>
    </row>
    <row r="6" spans="1:9" ht="12.75">
      <c r="A6" s="630"/>
      <c r="B6" s="630"/>
      <c r="C6" s="630"/>
      <c r="D6" s="630"/>
      <c r="E6" s="630"/>
      <c r="F6" s="630"/>
      <c r="G6" s="630"/>
      <c r="H6" s="630"/>
      <c r="I6" s="630"/>
    </row>
    <row r="7" ht="13.5" thickBot="1">
      <c r="I7" s="154"/>
    </row>
    <row r="8" spans="1:12" ht="102" customHeight="1" thickBot="1">
      <c r="A8" s="628" t="s">
        <v>121</v>
      </c>
      <c r="B8" s="379" t="s">
        <v>141</v>
      </c>
      <c r="C8" s="153" t="s">
        <v>152</v>
      </c>
      <c r="D8" s="153" t="s">
        <v>143</v>
      </c>
      <c r="E8" s="153" t="s">
        <v>153</v>
      </c>
      <c r="F8" s="153" t="s">
        <v>149</v>
      </c>
      <c r="G8" s="153" t="s">
        <v>154</v>
      </c>
      <c r="H8" s="153" t="s">
        <v>145</v>
      </c>
      <c r="I8" s="153" t="s">
        <v>146</v>
      </c>
      <c r="J8" s="153" t="s">
        <v>147</v>
      </c>
      <c r="K8" s="153" t="s">
        <v>155</v>
      </c>
      <c r="L8" s="360" t="s">
        <v>27</v>
      </c>
    </row>
    <row r="9" spans="1:12" ht="21" customHeight="1" thickBot="1">
      <c r="A9" s="629"/>
      <c r="B9" s="380" t="s">
        <v>248</v>
      </c>
      <c r="C9" s="27" t="s">
        <v>248</v>
      </c>
      <c r="D9" s="27" t="s">
        <v>248</v>
      </c>
      <c r="E9" s="27" t="s">
        <v>248</v>
      </c>
      <c r="F9" s="27" t="s">
        <v>248</v>
      </c>
      <c r="G9" s="27" t="s">
        <v>248</v>
      </c>
      <c r="H9" s="27" t="s">
        <v>248</v>
      </c>
      <c r="I9" s="27" t="s">
        <v>248</v>
      </c>
      <c r="J9" s="27" t="s">
        <v>248</v>
      </c>
      <c r="K9" s="27" t="s">
        <v>248</v>
      </c>
      <c r="L9" s="27" t="s">
        <v>248</v>
      </c>
    </row>
    <row r="10" spans="1:12" ht="40.5" customHeight="1">
      <c r="A10" s="381" t="s">
        <v>133</v>
      </c>
      <c r="B10" s="372">
        <v>52494</v>
      </c>
      <c r="C10" s="372">
        <v>12793</v>
      </c>
      <c r="D10" s="373">
        <v>15374</v>
      </c>
      <c r="E10" s="372"/>
      <c r="F10" s="374">
        <v>6386</v>
      </c>
      <c r="G10" s="374">
        <v>0</v>
      </c>
      <c r="H10" s="374">
        <v>2405</v>
      </c>
      <c r="I10" s="375">
        <v>0</v>
      </c>
      <c r="J10" s="376"/>
      <c r="K10" s="377"/>
      <c r="L10" s="378">
        <f>SUM(B10:K10)</f>
        <v>89452</v>
      </c>
    </row>
    <row r="11" spans="1:12" ht="21" customHeight="1" thickBot="1">
      <c r="A11" s="361" t="s">
        <v>134</v>
      </c>
      <c r="B11" s="266">
        <v>4552</v>
      </c>
      <c r="C11" s="266">
        <v>1344</v>
      </c>
      <c r="D11" s="274">
        <v>878</v>
      </c>
      <c r="E11" s="266">
        <v>0</v>
      </c>
      <c r="F11" s="266">
        <v>1827</v>
      </c>
      <c r="G11" s="266"/>
      <c r="H11" s="266">
        <v>190</v>
      </c>
      <c r="I11" s="362"/>
      <c r="J11" s="363"/>
      <c r="K11" s="364"/>
      <c r="L11" s="365">
        <f>SUM(B11:K11)</f>
        <v>8791</v>
      </c>
    </row>
    <row r="12" spans="1:12" s="68" customFormat="1" ht="21" customHeight="1" thickBot="1">
      <c r="A12" s="366" t="s">
        <v>13</v>
      </c>
      <c r="B12" s="367">
        <f aca="true" t="shared" si="0" ref="B12:K12">SUM(B10:B11)</f>
        <v>57046</v>
      </c>
      <c r="C12" s="367">
        <f t="shared" si="0"/>
        <v>14137</v>
      </c>
      <c r="D12" s="367">
        <f t="shared" si="0"/>
        <v>16252</v>
      </c>
      <c r="E12" s="368">
        <f t="shared" si="0"/>
        <v>0</v>
      </c>
      <c r="F12" s="368">
        <f t="shared" si="0"/>
        <v>8213</v>
      </c>
      <c r="G12" s="368">
        <f t="shared" si="0"/>
        <v>0</v>
      </c>
      <c r="H12" s="368">
        <f t="shared" si="0"/>
        <v>2595</v>
      </c>
      <c r="I12" s="369">
        <f t="shared" si="0"/>
        <v>0</v>
      </c>
      <c r="J12" s="370">
        <f t="shared" si="0"/>
        <v>0</v>
      </c>
      <c r="K12" s="370">
        <f t="shared" si="0"/>
        <v>0</v>
      </c>
      <c r="L12" s="371">
        <f>SUM(B12:K12)</f>
        <v>98243</v>
      </c>
    </row>
    <row r="14" ht="12.75">
      <c r="I14" s="2"/>
    </row>
    <row r="16" spans="1:8" ht="12.75">
      <c r="A16" s="28"/>
      <c r="B16" s="29"/>
      <c r="C16" s="29"/>
      <c r="D16" s="29" t="s">
        <v>90</v>
      </c>
      <c r="E16" s="29"/>
      <c r="F16" s="30"/>
      <c r="G16" s="30"/>
      <c r="H16" s="30"/>
    </row>
    <row r="17" spans="1:8" ht="12.75">
      <c r="A17" s="31"/>
      <c r="B17" s="32"/>
      <c r="C17" s="32"/>
      <c r="D17" s="32"/>
      <c r="E17" s="32"/>
      <c r="F17" s="32"/>
      <c r="G17" s="32"/>
      <c r="H17" s="32"/>
    </row>
    <row r="18" spans="1:8" ht="12.75">
      <c r="A18" s="33"/>
      <c r="B18" s="82"/>
      <c r="C18" s="82"/>
      <c r="D18" s="82"/>
      <c r="E18" s="82"/>
      <c r="F18" s="14"/>
      <c r="G18" s="14"/>
      <c r="H18" s="14"/>
    </row>
    <row r="19" spans="1:8" ht="12.75">
      <c r="A19" s="33"/>
      <c r="B19" s="82"/>
      <c r="C19" s="82"/>
      <c r="D19" s="83"/>
      <c r="E19" s="82"/>
      <c r="F19" s="14"/>
      <c r="G19" s="14"/>
      <c r="H19" s="14"/>
    </row>
    <row r="20" spans="1:8" ht="12.75">
      <c r="A20" s="33"/>
      <c r="B20" s="82"/>
      <c r="C20" s="82"/>
      <c r="D20" s="82"/>
      <c r="E20" s="82"/>
      <c r="F20" s="14"/>
      <c r="G20" s="14"/>
      <c r="H20" s="14"/>
    </row>
    <row r="21" spans="1:8" ht="12.75">
      <c r="A21" s="33"/>
      <c r="B21" s="82"/>
      <c r="C21" s="82"/>
      <c r="D21" s="82"/>
      <c r="E21" s="82"/>
      <c r="F21" s="14"/>
      <c r="G21" s="14"/>
      <c r="H21" s="14"/>
    </row>
    <row r="22" spans="1:8" ht="12.75">
      <c r="A22" s="33"/>
      <c r="B22" s="82"/>
      <c r="C22" s="82"/>
      <c r="D22" s="82"/>
      <c r="E22" s="82"/>
      <c r="F22" s="14"/>
      <c r="G22" s="14"/>
      <c r="H22" s="14"/>
    </row>
    <row r="23" spans="1:8" ht="12.75">
      <c r="A23" s="33"/>
      <c r="B23" s="82"/>
      <c r="C23" s="82"/>
      <c r="D23" s="82"/>
      <c r="E23" s="82"/>
      <c r="F23" s="14"/>
      <c r="G23" s="14"/>
      <c r="H23" s="14"/>
    </row>
    <row r="24" spans="1:8" ht="12.75">
      <c r="A24" s="33"/>
      <c r="B24" s="82"/>
      <c r="C24" s="82"/>
      <c r="D24" s="82"/>
      <c r="E24" s="82"/>
      <c r="F24" s="14"/>
      <c r="G24" s="14"/>
      <c r="H24" s="14"/>
    </row>
    <row r="25" spans="1:8" ht="12.75">
      <c r="A25" s="33"/>
      <c r="B25" s="82"/>
      <c r="C25" s="82"/>
      <c r="D25" s="82"/>
      <c r="E25" s="82"/>
      <c r="F25" s="14"/>
      <c r="G25" s="14"/>
      <c r="H25" s="14"/>
    </row>
    <row r="26" spans="1:8" ht="12.75">
      <c r="A26" s="33"/>
      <c r="B26" s="82"/>
      <c r="C26" s="82"/>
      <c r="D26" s="82"/>
      <c r="E26" s="82"/>
      <c r="F26" s="14"/>
      <c r="G26" s="14"/>
      <c r="H26" s="14"/>
    </row>
    <row r="27" spans="1:8" ht="12.75">
      <c r="A27" s="33"/>
      <c r="B27" s="82"/>
      <c r="C27" s="82"/>
      <c r="D27" s="82"/>
      <c r="E27" s="82"/>
      <c r="F27" s="14"/>
      <c r="G27" s="14"/>
      <c r="H27" s="14"/>
    </row>
    <row r="28" spans="1:8" ht="12.75">
      <c r="A28" s="33"/>
      <c r="B28" s="82"/>
      <c r="C28" s="82"/>
      <c r="D28" s="82"/>
      <c r="E28" s="82"/>
      <c r="F28" s="14"/>
      <c r="G28" s="14"/>
      <c r="H28" s="14"/>
    </row>
    <row r="29" spans="1:8" ht="12.75">
      <c r="A29" s="33"/>
      <c r="B29" s="82"/>
      <c r="C29" s="82"/>
      <c r="D29" s="82"/>
      <c r="E29" s="82"/>
      <c r="F29" s="14"/>
      <c r="G29" s="14"/>
      <c r="H29" s="14"/>
    </row>
    <row r="30" spans="1:8" ht="12.75">
      <c r="A30" s="33"/>
      <c r="B30" s="82"/>
      <c r="C30" s="82"/>
      <c r="D30" s="82"/>
      <c r="E30" s="82"/>
      <c r="F30" s="14"/>
      <c r="G30" s="14"/>
      <c r="H30" s="14"/>
    </row>
    <row r="31" spans="1:8" ht="12.75">
      <c r="A31" s="33"/>
      <c r="B31" s="82"/>
      <c r="C31" s="82"/>
      <c r="D31" s="82"/>
      <c r="E31" s="82"/>
      <c r="F31" s="14"/>
      <c r="G31" s="14"/>
      <c r="H31" s="14"/>
    </row>
    <row r="32" spans="1:8" ht="12.75">
      <c r="A32" s="31"/>
      <c r="B32" s="84"/>
      <c r="C32" s="84"/>
      <c r="D32" s="84"/>
      <c r="E32" s="84"/>
      <c r="F32" s="14"/>
      <c r="G32" s="14"/>
      <c r="H32" s="14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&amp;R3/2)a sz. melléklet
.../2016.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D1">
      <selection activeCell="M4" sqref="M4"/>
    </sheetView>
  </sheetViews>
  <sheetFormatPr defaultColWidth="9.00390625" defaultRowHeight="12.75"/>
  <cols>
    <col min="1" max="1" width="56.625" style="0" customWidth="1"/>
    <col min="2" max="2" width="15.375" style="0" customWidth="1"/>
    <col min="3" max="3" width="15.125" style="0" customWidth="1"/>
    <col min="4" max="4" width="11.625" style="0" customWidth="1"/>
    <col min="5" max="5" width="13.375" style="0" customWidth="1"/>
    <col min="6" max="6" width="14.50390625" style="0" customWidth="1"/>
    <col min="7" max="7" width="11.50390625" style="0" customWidth="1"/>
    <col min="8" max="8" width="14.50390625" style="0" customWidth="1"/>
    <col min="9" max="9" width="11.50390625" style="0" customWidth="1"/>
    <col min="10" max="10" width="12.75390625" style="0" customWidth="1"/>
    <col min="11" max="11" width="15.625" style="0" customWidth="1"/>
    <col min="12" max="12" width="13.625" style="0" customWidth="1"/>
  </cols>
  <sheetData>
    <row r="1" spans="1:6" ht="15.75" customHeight="1">
      <c r="A1" s="633" t="s">
        <v>260</v>
      </c>
      <c r="B1" s="633"/>
      <c r="C1" s="633"/>
      <c r="D1" s="633"/>
      <c r="E1" s="633"/>
      <c r="F1" s="633"/>
    </row>
    <row r="2" spans="1:6" ht="12.75">
      <c r="A2" s="633"/>
      <c r="B2" s="633"/>
      <c r="C2" s="633"/>
      <c r="D2" s="633"/>
      <c r="E2" s="633"/>
      <c r="F2" s="63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12" s="293" customFormat="1" ht="102" customHeight="1">
      <c r="A6" s="631" t="s">
        <v>121</v>
      </c>
      <c r="B6" s="312" t="s">
        <v>141</v>
      </c>
      <c r="C6" s="312" t="s">
        <v>152</v>
      </c>
      <c r="D6" s="312" t="s">
        <v>143</v>
      </c>
      <c r="E6" s="312" t="s">
        <v>153</v>
      </c>
      <c r="F6" s="312" t="s">
        <v>149</v>
      </c>
      <c r="G6" s="312" t="s">
        <v>154</v>
      </c>
      <c r="H6" s="312" t="s">
        <v>145</v>
      </c>
      <c r="I6" s="312" t="s">
        <v>146</v>
      </c>
      <c r="J6" s="312" t="s">
        <v>147</v>
      </c>
      <c r="K6" s="312" t="s">
        <v>155</v>
      </c>
      <c r="L6" s="313" t="s">
        <v>27</v>
      </c>
    </row>
    <row r="7" spans="1:12" s="293" customFormat="1" ht="21" customHeight="1">
      <c r="A7" s="632"/>
      <c r="B7" s="320" t="s">
        <v>248</v>
      </c>
      <c r="C7" s="320" t="s">
        <v>248</v>
      </c>
      <c r="D7" s="320" t="s">
        <v>248</v>
      </c>
      <c r="E7" s="320" t="s">
        <v>248</v>
      </c>
      <c r="F7" s="320" t="s">
        <v>248</v>
      </c>
      <c r="G7" s="320" t="s">
        <v>248</v>
      </c>
      <c r="H7" s="320" t="s">
        <v>248</v>
      </c>
      <c r="I7" s="320" t="s">
        <v>248</v>
      </c>
      <c r="J7" s="320" t="s">
        <v>248</v>
      </c>
      <c r="K7" s="320" t="s">
        <v>248</v>
      </c>
      <c r="L7" s="320" t="s">
        <v>248</v>
      </c>
    </row>
    <row r="8" spans="1:12" s="293" customFormat="1" ht="12.75">
      <c r="A8" s="314" t="s">
        <v>135</v>
      </c>
      <c r="B8" s="147"/>
      <c r="C8" s="147"/>
      <c r="D8" s="147">
        <v>622</v>
      </c>
      <c r="E8" s="321"/>
      <c r="F8" s="322"/>
      <c r="G8" s="323"/>
      <c r="H8" s="253"/>
      <c r="I8" s="253"/>
      <c r="J8" s="253"/>
      <c r="K8" s="253"/>
      <c r="L8" s="315">
        <f>SUM(B8:K8)</f>
        <v>622</v>
      </c>
    </row>
    <row r="9" spans="1:12" s="293" customFormat="1" ht="12.75">
      <c r="A9" s="314" t="s">
        <v>136</v>
      </c>
      <c r="B9" s="147">
        <v>4588</v>
      </c>
      <c r="C9" s="147">
        <v>1233</v>
      </c>
      <c r="D9" s="147">
        <v>2711</v>
      </c>
      <c r="E9" s="321"/>
      <c r="F9" s="323">
        <v>426</v>
      </c>
      <c r="G9" s="323"/>
      <c r="H9" s="253">
        <v>73</v>
      </c>
      <c r="I9" s="253"/>
      <c r="J9" s="253"/>
      <c r="K9" s="253"/>
      <c r="L9" s="315">
        <f>SUM(B9:K9)</f>
        <v>9031</v>
      </c>
    </row>
    <row r="10" spans="1:12" s="293" customFormat="1" ht="12.75">
      <c r="A10" s="314" t="s">
        <v>137</v>
      </c>
      <c r="B10" s="147"/>
      <c r="C10" s="147"/>
      <c r="D10" s="147">
        <v>52</v>
      </c>
      <c r="E10" s="321"/>
      <c r="F10" s="323">
        <v>229</v>
      </c>
      <c r="G10" s="324"/>
      <c r="H10" s="253"/>
      <c r="I10" s="253"/>
      <c r="J10" s="253"/>
      <c r="K10" s="253"/>
      <c r="L10" s="315">
        <f>SUM(B10:K10)</f>
        <v>281</v>
      </c>
    </row>
    <row r="11" spans="1:12" s="293" customFormat="1" ht="26.25">
      <c r="A11" s="316" t="s">
        <v>138</v>
      </c>
      <c r="B11" s="147">
        <v>1343</v>
      </c>
      <c r="C11" s="147">
        <v>347</v>
      </c>
      <c r="D11" s="147">
        <v>295</v>
      </c>
      <c r="E11" s="147"/>
      <c r="F11" s="147"/>
      <c r="G11" s="147"/>
      <c r="H11" s="253"/>
      <c r="I11" s="253"/>
      <c r="J11" s="253"/>
      <c r="K11" s="253"/>
      <c r="L11" s="315">
        <f>SUM(B11:K11)</f>
        <v>1985</v>
      </c>
    </row>
    <row r="12" spans="1:12" s="319" customFormat="1" ht="24" customHeight="1" thickBot="1">
      <c r="A12" s="317" t="s">
        <v>78</v>
      </c>
      <c r="B12" s="318">
        <f>SUM(B8:B11)</f>
        <v>5931</v>
      </c>
      <c r="C12" s="318">
        <f aca="true" t="shared" si="0" ref="C12:L12">SUM(C8:C11)</f>
        <v>1580</v>
      </c>
      <c r="D12" s="318">
        <f t="shared" si="0"/>
        <v>3680</v>
      </c>
      <c r="E12" s="318">
        <f t="shared" si="0"/>
        <v>0</v>
      </c>
      <c r="F12" s="318">
        <f t="shared" si="0"/>
        <v>655</v>
      </c>
      <c r="G12" s="318">
        <f t="shared" si="0"/>
        <v>0</v>
      </c>
      <c r="H12" s="318">
        <f t="shared" si="0"/>
        <v>73</v>
      </c>
      <c r="I12" s="318">
        <f t="shared" si="0"/>
        <v>0</v>
      </c>
      <c r="J12" s="318">
        <f t="shared" si="0"/>
        <v>0</v>
      </c>
      <c r="K12" s="318">
        <f t="shared" si="0"/>
        <v>0</v>
      </c>
      <c r="L12" s="318">
        <f t="shared" si="0"/>
        <v>11919</v>
      </c>
    </row>
  </sheetData>
  <sheetProtection/>
  <mergeCells count="2">
    <mergeCell ref="A6:A7"/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&amp;R3/3. sz. melléklet
...../2016.(.......)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D1">
      <selection activeCell="K3" sqref="K3"/>
    </sheetView>
  </sheetViews>
  <sheetFormatPr defaultColWidth="9.00390625" defaultRowHeight="12.75"/>
  <cols>
    <col min="1" max="1" width="56.625" style="0" customWidth="1"/>
    <col min="2" max="2" width="13.125" style="0" customWidth="1"/>
    <col min="3" max="3" width="15.125" style="0" customWidth="1"/>
    <col min="4" max="4" width="11.00390625" style="0" customWidth="1"/>
    <col min="5" max="5" width="13.625" style="0" customWidth="1"/>
    <col min="6" max="6" width="14.50390625" style="0" customWidth="1"/>
    <col min="7" max="7" width="12.375" style="0" customWidth="1"/>
    <col min="8" max="8" width="13.00390625" style="0" customWidth="1"/>
    <col min="9" max="9" width="13.125" style="0" customWidth="1"/>
    <col min="10" max="10" width="13.875" style="0" customWidth="1"/>
    <col min="11" max="11" width="14.50390625" style="0" customWidth="1"/>
    <col min="12" max="12" width="12.00390625" style="0" customWidth="1"/>
  </cols>
  <sheetData>
    <row r="1" spans="1:12" ht="15.75" customHeight="1">
      <c r="A1" s="633" t="s">
        <v>261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2" ht="12.75" customHeight="1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12" s="293" customFormat="1" ht="102" customHeight="1">
      <c r="A6" s="631" t="s">
        <v>121</v>
      </c>
      <c r="B6" s="312" t="s">
        <v>141</v>
      </c>
      <c r="C6" s="312" t="s">
        <v>152</v>
      </c>
      <c r="D6" s="312" t="s">
        <v>143</v>
      </c>
      <c r="E6" s="312" t="s">
        <v>153</v>
      </c>
      <c r="F6" s="312" t="s">
        <v>149</v>
      </c>
      <c r="G6" s="312" t="s">
        <v>154</v>
      </c>
      <c r="H6" s="312" t="s">
        <v>145</v>
      </c>
      <c r="I6" s="312" t="s">
        <v>146</v>
      </c>
      <c r="J6" s="312" t="s">
        <v>147</v>
      </c>
      <c r="K6" s="312" t="s">
        <v>155</v>
      </c>
      <c r="L6" s="313" t="s">
        <v>27</v>
      </c>
    </row>
    <row r="7" spans="1:12" s="293" customFormat="1" ht="21" customHeight="1">
      <c r="A7" s="632"/>
      <c r="B7" s="320" t="s">
        <v>248</v>
      </c>
      <c r="C7" s="320" t="s">
        <v>248</v>
      </c>
      <c r="D7" s="320" t="s">
        <v>248</v>
      </c>
      <c r="E7" s="320" t="s">
        <v>248</v>
      </c>
      <c r="F7" s="320" t="s">
        <v>248</v>
      </c>
      <c r="G7" s="320" t="s">
        <v>248</v>
      </c>
      <c r="H7" s="320" t="s">
        <v>248</v>
      </c>
      <c r="I7" s="320" t="s">
        <v>248</v>
      </c>
      <c r="J7" s="320" t="s">
        <v>248</v>
      </c>
      <c r="K7" s="320" t="s">
        <v>248</v>
      </c>
      <c r="L7" s="320" t="s">
        <v>248</v>
      </c>
    </row>
    <row r="8" spans="1:12" s="293" customFormat="1" ht="12.75">
      <c r="A8" s="314" t="s">
        <v>135</v>
      </c>
      <c r="B8" s="147"/>
      <c r="C8" s="147"/>
      <c r="D8" s="147">
        <v>622</v>
      </c>
      <c r="E8" s="321"/>
      <c r="F8" s="322"/>
      <c r="G8" s="323"/>
      <c r="H8" s="253"/>
      <c r="I8" s="253"/>
      <c r="J8" s="253"/>
      <c r="K8" s="253"/>
      <c r="L8" s="315">
        <f>SUM(B8:K8)</f>
        <v>622</v>
      </c>
    </row>
    <row r="9" spans="1:12" s="293" customFormat="1" ht="12.75">
      <c r="A9" s="314" t="s">
        <v>136</v>
      </c>
      <c r="B9" s="147">
        <v>4588</v>
      </c>
      <c r="C9" s="147">
        <v>1233</v>
      </c>
      <c r="D9" s="147">
        <v>2711</v>
      </c>
      <c r="E9" s="321"/>
      <c r="F9" s="323">
        <v>426</v>
      </c>
      <c r="G9" s="323"/>
      <c r="H9" s="253">
        <v>73</v>
      </c>
      <c r="I9" s="253"/>
      <c r="J9" s="253"/>
      <c r="K9" s="253"/>
      <c r="L9" s="315">
        <f>SUM(B9:K9)</f>
        <v>9031</v>
      </c>
    </row>
    <row r="10" spans="1:12" s="293" customFormat="1" ht="12.75">
      <c r="A10" s="314" t="s">
        <v>137</v>
      </c>
      <c r="B10" s="147"/>
      <c r="C10" s="147"/>
      <c r="D10" s="147">
        <v>52</v>
      </c>
      <c r="E10" s="321"/>
      <c r="F10" s="323">
        <v>229</v>
      </c>
      <c r="G10" s="324"/>
      <c r="H10" s="253"/>
      <c r="I10" s="253"/>
      <c r="J10" s="253"/>
      <c r="K10" s="253"/>
      <c r="L10" s="315">
        <f>SUM(B10:K10)</f>
        <v>281</v>
      </c>
    </row>
    <row r="11" spans="1:12" s="293" customFormat="1" ht="26.25">
      <c r="A11" s="316" t="s">
        <v>138</v>
      </c>
      <c r="B11" s="147">
        <v>1343</v>
      </c>
      <c r="C11" s="147">
        <v>347</v>
      </c>
      <c r="D11" s="147">
        <v>295</v>
      </c>
      <c r="E11" s="147"/>
      <c r="F11" s="147"/>
      <c r="G11" s="147"/>
      <c r="H11" s="253"/>
      <c r="I11" s="253"/>
      <c r="J11" s="253"/>
      <c r="K11" s="253"/>
      <c r="L11" s="315">
        <f>SUM(B11:K11)</f>
        <v>1985</v>
      </c>
    </row>
    <row r="12" spans="1:12" s="319" customFormat="1" ht="24" customHeight="1" thickBot="1">
      <c r="A12" s="317" t="s">
        <v>78</v>
      </c>
      <c r="B12" s="318">
        <f>SUM(B8:B11)</f>
        <v>5931</v>
      </c>
      <c r="C12" s="318">
        <f aca="true" t="shared" si="0" ref="C12:L12">SUM(C8:C11)</f>
        <v>1580</v>
      </c>
      <c r="D12" s="318">
        <f t="shared" si="0"/>
        <v>3680</v>
      </c>
      <c r="E12" s="318">
        <f t="shared" si="0"/>
        <v>0</v>
      </c>
      <c r="F12" s="318">
        <f t="shared" si="0"/>
        <v>655</v>
      </c>
      <c r="G12" s="318">
        <f t="shared" si="0"/>
        <v>0</v>
      </c>
      <c r="H12" s="318">
        <f t="shared" si="0"/>
        <v>73</v>
      </c>
      <c r="I12" s="318">
        <f t="shared" si="0"/>
        <v>0</v>
      </c>
      <c r="J12" s="318">
        <f t="shared" si="0"/>
        <v>0</v>
      </c>
      <c r="K12" s="318">
        <f t="shared" si="0"/>
        <v>0</v>
      </c>
      <c r="L12" s="318">
        <f t="shared" si="0"/>
        <v>11919</v>
      </c>
    </row>
  </sheetData>
  <sheetProtection/>
  <mergeCells count="2">
    <mergeCell ref="A6:A7"/>
    <mergeCell ref="A1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&amp;R3/3)a. sz. melléklet
...../2016.(.......)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B1">
      <selection activeCell="E11" sqref="E11"/>
    </sheetView>
  </sheetViews>
  <sheetFormatPr defaultColWidth="9.00390625" defaultRowHeight="12.75"/>
  <cols>
    <col min="1" max="1" width="5.375" style="0" customWidth="1"/>
    <col min="2" max="2" width="52.00390625" style="0" customWidth="1"/>
    <col min="3" max="3" width="22.50390625" style="0" customWidth="1"/>
    <col min="4" max="6" width="17.625" style="0" customWidth="1"/>
    <col min="11" max="11" width="10.00390625" style="0" bestFit="1" customWidth="1"/>
  </cols>
  <sheetData>
    <row r="1" ht="7.5" customHeight="1"/>
    <row r="2" spans="2:6" ht="30" customHeight="1">
      <c r="B2" s="611" t="s">
        <v>262</v>
      </c>
      <c r="C2" s="611"/>
      <c r="D2" s="611"/>
      <c r="E2" s="611"/>
      <c r="F2" s="611"/>
    </row>
    <row r="3" spans="2:6" ht="4.5" customHeight="1" thickBot="1">
      <c r="B3" s="611"/>
      <c r="C3" s="611"/>
      <c r="D3" s="611"/>
      <c r="E3" s="611"/>
      <c r="F3" s="611"/>
    </row>
    <row r="4" spans="2:6" ht="3.75" customHeight="1" hidden="1" thickBot="1">
      <c r="B4" s="17"/>
      <c r="C4" s="17"/>
      <c r="D4" s="17"/>
      <c r="E4" s="17"/>
      <c r="F4" s="22" t="s">
        <v>30</v>
      </c>
    </row>
    <row r="5" spans="2:6" ht="15.75" customHeight="1">
      <c r="B5" s="634" t="s">
        <v>31</v>
      </c>
      <c r="C5" s="634" t="s">
        <v>83</v>
      </c>
      <c r="D5" s="636" t="s">
        <v>84</v>
      </c>
      <c r="E5" s="636" t="s">
        <v>91</v>
      </c>
      <c r="F5" s="639" t="s">
        <v>32</v>
      </c>
    </row>
    <row r="6" spans="2:6" ht="35.25" customHeight="1" thickBot="1">
      <c r="B6" s="635"/>
      <c r="C6" s="635"/>
      <c r="D6" s="637"/>
      <c r="E6" s="638"/>
      <c r="F6" s="640"/>
    </row>
    <row r="7" spans="2:6" ht="15" customHeight="1" thickBot="1">
      <c r="B7" s="23" t="s">
        <v>181</v>
      </c>
      <c r="C7" s="425">
        <f>C8+C10</f>
        <v>508076</v>
      </c>
      <c r="D7" s="425">
        <f>D8+D10</f>
        <v>57046</v>
      </c>
      <c r="E7" s="425">
        <f>E8+E10</f>
        <v>5931</v>
      </c>
      <c r="F7" s="426">
        <f aca="true" t="shared" si="0" ref="F7:F32">SUM(C7:E7)</f>
        <v>571053</v>
      </c>
    </row>
    <row r="8" spans="2:6" ht="15" customHeight="1" thickBot="1">
      <c r="B8" s="24" t="s">
        <v>182</v>
      </c>
      <c r="C8" s="427">
        <v>480770</v>
      </c>
      <c r="D8" s="428">
        <v>55975</v>
      </c>
      <c r="E8" s="428">
        <v>5450</v>
      </c>
      <c r="F8" s="426">
        <f t="shared" si="0"/>
        <v>542195</v>
      </c>
    </row>
    <row r="9" spans="2:6" ht="15" customHeight="1" thickBot="1">
      <c r="B9" s="24" t="s">
        <v>185</v>
      </c>
      <c r="C9" s="429">
        <v>473948</v>
      </c>
      <c r="D9" s="428"/>
      <c r="E9" s="428">
        <v>0</v>
      </c>
      <c r="F9" s="426">
        <f t="shared" si="0"/>
        <v>473948</v>
      </c>
    </row>
    <row r="10" spans="2:6" ht="15" customHeight="1" thickBot="1">
      <c r="B10" s="25" t="s">
        <v>183</v>
      </c>
      <c r="C10" s="430">
        <v>27306</v>
      </c>
      <c r="D10" s="431">
        <v>1071</v>
      </c>
      <c r="E10" s="431">
        <v>481</v>
      </c>
      <c r="F10" s="426">
        <f t="shared" si="0"/>
        <v>28858</v>
      </c>
    </row>
    <row r="11" spans="2:6" ht="15" customHeight="1" thickBot="1">
      <c r="B11" s="26" t="s">
        <v>222</v>
      </c>
      <c r="C11" s="432">
        <v>24974</v>
      </c>
      <c r="D11" s="433">
        <v>0</v>
      </c>
      <c r="E11" s="433">
        <v>0</v>
      </c>
      <c r="F11" s="426">
        <f t="shared" si="0"/>
        <v>24974</v>
      </c>
    </row>
    <row r="12" spans="2:8" ht="29.25" customHeight="1" thickBot="1">
      <c r="B12" s="105" t="s">
        <v>172</v>
      </c>
      <c r="C12" s="426">
        <v>72844</v>
      </c>
      <c r="D12" s="426">
        <v>14137</v>
      </c>
      <c r="E12" s="425">
        <v>1580</v>
      </c>
      <c r="F12" s="426">
        <f t="shared" si="0"/>
        <v>88561</v>
      </c>
      <c r="H12" s="111"/>
    </row>
    <row r="13" spans="2:6" ht="15" customHeight="1" thickBot="1">
      <c r="B13" s="80" t="s">
        <v>143</v>
      </c>
      <c r="C13" s="425">
        <v>137219</v>
      </c>
      <c r="D13" s="425">
        <v>16252</v>
      </c>
      <c r="E13" s="425">
        <v>3680</v>
      </c>
      <c r="F13" s="426">
        <f t="shared" si="0"/>
        <v>157151</v>
      </c>
    </row>
    <row r="14" spans="2:6" ht="15" customHeight="1" thickBot="1">
      <c r="B14" s="64" t="s">
        <v>144</v>
      </c>
      <c r="C14" s="434">
        <v>30363</v>
      </c>
      <c r="D14" s="435">
        <v>0</v>
      </c>
      <c r="E14" s="435">
        <v>0</v>
      </c>
      <c r="F14" s="426">
        <f>SUM(C14:E14)</f>
        <v>30363</v>
      </c>
    </row>
    <row r="15" spans="2:6" s="68" customFormat="1" ht="13.5" thickBot="1">
      <c r="B15" s="105" t="s">
        <v>174</v>
      </c>
      <c r="C15" s="436">
        <f>SUM(C16:C30)</f>
        <v>77293</v>
      </c>
      <c r="D15" s="437">
        <f>SUM(D16:D30)</f>
        <v>8213</v>
      </c>
      <c r="E15" s="437">
        <f>SUM(E16:E30)</f>
        <v>655</v>
      </c>
      <c r="F15" s="437">
        <f>SUM(F16:F30)</f>
        <v>86161</v>
      </c>
    </row>
    <row r="16" spans="2:6" ht="15" customHeight="1" thickBot="1">
      <c r="B16" s="310" t="s">
        <v>85</v>
      </c>
      <c r="C16" s="438">
        <v>6102</v>
      </c>
      <c r="D16" s="439"/>
      <c r="E16" s="440"/>
      <c r="F16" s="426">
        <f t="shared" si="0"/>
        <v>6102</v>
      </c>
    </row>
    <row r="17" spans="2:6" ht="15" customHeight="1" thickBot="1">
      <c r="B17" s="59" t="s">
        <v>313</v>
      </c>
      <c r="C17" s="441">
        <v>11660</v>
      </c>
      <c r="D17" s="442">
        <v>885</v>
      </c>
      <c r="E17" s="443"/>
      <c r="F17" s="426">
        <f t="shared" si="0"/>
        <v>12545</v>
      </c>
    </row>
    <row r="18" spans="2:6" ht="17.25" customHeight="1" thickBot="1">
      <c r="B18" s="59" t="s">
        <v>79</v>
      </c>
      <c r="C18" s="444">
        <v>35619</v>
      </c>
      <c r="D18" s="442">
        <v>7328</v>
      </c>
      <c r="E18" s="443">
        <v>655</v>
      </c>
      <c r="F18" s="426">
        <f t="shared" si="0"/>
        <v>43602</v>
      </c>
    </row>
    <row r="19" spans="2:11" ht="15" customHeight="1" thickBot="1">
      <c r="B19" s="59" t="s">
        <v>89</v>
      </c>
      <c r="C19" s="444">
        <v>3197</v>
      </c>
      <c r="D19" s="442"/>
      <c r="E19" s="443"/>
      <c r="F19" s="426">
        <f t="shared" si="0"/>
        <v>3197</v>
      </c>
      <c r="K19" s="86"/>
    </row>
    <row r="20" spans="2:6" ht="15" customHeight="1" thickBot="1">
      <c r="B20" s="59" t="s">
        <v>86</v>
      </c>
      <c r="C20" s="444">
        <v>6994</v>
      </c>
      <c r="D20" s="442"/>
      <c r="E20" s="443"/>
      <c r="F20" s="426">
        <f t="shared" si="0"/>
        <v>6994</v>
      </c>
    </row>
    <row r="21" spans="2:11" ht="15" customHeight="1" thickBot="1">
      <c r="B21" s="59" t="s">
        <v>315</v>
      </c>
      <c r="C21" s="445">
        <v>50</v>
      </c>
      <c r="D21" s="446"/>
      <c r="E21" s="447"/>
      <c r="F21" s="426">
        <f t="shared" si="0"/>
        <v>50</v>
      </c>
      <c r="K21" s="86"/>
    </row>
    <row r="22" spans="2:6" ht="15" customHeight="1" thickBot="1">
      <c r="B22" s="59" t="s">
        <v>316</v>
      </c>
      <c r="C22" s="445">
        <v>70</v>
      </c>
      <c r="D22" s="446"/>
      <c r="E22" s="447"/>
      <c r="F22" s="426">
        <f t="shared" si="0"/>
        <v>70</v>
      </c>
    </row>
    <row r="23" spans="2:6" ht="15" customHeight="1" thickBot="1">
      <c r="B23" s="59" t="s">
        <v>314</v>
      </c>
      <c r="C23" s="445">
        <v>264</v>
      </c>
      <c r="D23" s="446"/>
      <c r="E23" s="447"/>
      <c r="F23" s="426">
        <f t="shared" si="0"/>
        <v>264</v>
      </c>
    </row>
    <row r="24" spans="2:6" ht="15" customHeight="1" thickBot="1">
      <c r="B24" s="59" t="s">
        <v>188</v>
      </c>
      <c r="C24" s="445">
        <v>800</v>
      </c>
      <c r="D24" s="446"/>
      <c r="E24" s="447"/>
      <c r="F24" s="426">
        <f t="shared" si="0"/>
        <v>800</v>
      </c>
    </row>
    <row r="25" spans="2:6" ht="15" customHeight="1" thickBot="1">
      <c r="B25" s="311" t="s">
        <v>224</v>
      </c>
      <c r="C25" s="445">
        <v>100</v>
      </c>
      <c r="D25" s="446"/>
      <c r="E25" s="447"/>
      <c r="F25" s="426">
        <f t="shared" si="0"/>
        <v>100</v>
      </c>
    </row>
    <row r="26" spans="2:6" ht="15" customHeight="1" thickBot="1">
      <c r="B26" s="311" t="s">
        <v>223</v>
      </c>
      <c r="C26" s="445">
        <v>100</v>
      </c>
      <c r="D26" s="446"/>
      <c r="E26" s="447"/>
      <c r="F26" s="426">
        <f t="shared" si="0"/>
        <v>100</v>
      </c>
    </row>
    <row r="27" spans="2:6" ht="15" customHeight="1" thickBot="1">
      <c r="B27" s="311" t="s">
        <v>353</v>
      </c>
      <c r="C27" s="445">
        <v>100</v>
      </c>
      <c r="D27" s="446"/>
      <c r="E27" s="447"/>
      <c r="F27" s="426">
        <f t="shared" si="0"/>
        <v>100</v>
      </c>
    </row>
    <row r="28" spans="2:6" ht="15" customHeight="1" thickBot="1">
      <c r="B28" s="60" t="s">
        <v>186</v>
      </c>
      <c r="C28" s="445">
        <v>1847</v>
      </c>
      <c r="D28" s="446"/>
      <c r="E28" s="447"/>
      <c r="F28" s="426">
        <f t="shared" si="0"/>
        <v>1847</v>
      </c>
    </row>
    <row r="29" spans="2:6" ht="15" customHeight="1" thickBot="1">
      <c r="B29" s="292" t="s">
        <v>187</v>
      </c>
      <c r="C29" s="448">
        <v>1200</v>
      </c>
      <c r="D29" s="449"/>
      <c r="E29" s="450"/>
      <c r="F29" s="426">
        <f t="shared" si="0"/>
        <v>1200</v>
      </c>
    </row>
    <row r="30" spans="1:6" s="68" customFormat="1" ht="15" customHeight="1" thickBot="1">
      <c r="A30" s="155"/>
      <c r="B30" s="327" t="s">
        <v>332</v>
      </c>
      <c r="C30" s="451">
        <v>9190</v>
      </c>
      <c r="D30" s="452"/>
      <c r="E30" s="453"/>
      <c r="F30" s="454">
        <f t="shared" si="0"/>
        <v>9190</v>
      </c>
    </row>
    <row r="31" spans="2:6" s="68" customFormat="1" ht="15" customHeight="1" thickBot="1">
      <c r="B31" s="23" t="s">
        <v>184</v>
      </c>
      <c r="C31" s="455">
        <v>116245</v>
      </c>
      <c r="D31" s="455">
        <f>SUM(D32:D32)</f>
        <v>0</v>
      </c>
      <c r="E31" s="425">
        <f>SUM(E32:E32)</f>
        <v>0</v>
      </c>
      <c r="F31" s="426">
        <f t="shared" si="0"/>
        <v>116245</v>
      </c>
    </row>
    <row r="32" spans="2:6" ht="15" customHeight="1" thickBot="1">
      <c r="B32" s="215" t="s">
        <v>328</v>
      </c>
      <c r="C32" s="456">
        <v>108140</v>
      </c>
      <c r="D32" s="457">
        <v>0</v>
      </c>
      <c r="E32" s="458"/>
      <c r="F32" s="426">
        <f t="shared" si="0"/>
        <v>108140</v>
      </c>
    </row>
    <row r="33" spans="2:6" ht="13.5" thickBot="1">
      <c r="B33" s="23" t="s">
        <v>33</v>
      </c>
      <c r="C33" s="425">
        <f>C7+C12+C13+C14+C15+C31</f>
        <v>942040</v>
      </c>
      <c r="D33" s="425">
        <f>D7+D12+D13+D14+D15+D31</f>
        <v>95648</v>
      </c>
      <c r="E33" s="425">
        <f>E7+E12+E13+E14+E15+E31</f>
        <v>11846</v>
      </c>
      <c r="F33" s="425">
        <f>F7+F12+F13+F14+F15+F31</f>
        <v>1049534</v>
      </c>
    </row>
    <row r="34" spans="3:4" ht="12.75">
      <c r="C34" s="459"/>
      <c r="D34" s="2"/>
    </row>
    <row r="35" spans="3:4" ht="12.75">
      <c r="C35" s="86"/>
      <c r="D35" s="86"/>
    </row>
  </sheetData>
  <sheetProtection/>
  <mergeCells count="6">
    <mergeCell ref="B2:F3"/>
    <mergeCell ref="B5:B6"/>
    <mergeCell ref="C5:C6"/>
    <mergeCell ref="D5:D6"/>
    <mergeCell ref="E5:E6"/>
    <mergeCell ref="F5:F6"/>
  </mergeCells>
  <printOptions/>
  <pageMargins left="0.7874015748031497" right="0.7874015748031497" top="0.3937007874015748" bottom="0.7874015748031497" header="0.5118110236220472" footer="0.5118110236220472"/>
  <pageSetup horizontalDpi="300" verticalDpi="300" orientation="landscape" paperSize="9" scale="85" r:id="rId1"/>
  <headerFooter alignWithMargins="0">
    <oddHeader>&amp;R4.sz melléklet
..../2016.(....)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80"/>
  <sheetViews>
    <sheetView view="pageLayout" workbookViewId="0" topLeftCell="C7">
      <selection activeCell="D34" sqref="D34"/>
    </sheetView>
  </sheetViews>
  <sheetFormatPr defaultColWidth="9.00390625" defaultRowHeight="12.75"/>
  <cols>
    <col min="1" max="1" width="8.125" style="0" customWidth="1"/>
    <col min="2" max="2" width="19.375" style="0" customWidth="1"/>
    <col min="3" max="3" width="78.25390625" style="0" customWidth="1"/>
    <col min="4" max="4" width="20.875" style="0" customWidth="1"/>
  </cols>
  <sheetData>
    <row r="1" ht="12.75">
      <c r="D1" s="289"/>
    </row>
    <row r="2" ht="12.75">
      <c r="D2" s="289"/>
    </row>
    <row r="3" spans="1:4" ht="12.75">
      <c r="A3" s="293"/>
      <c r="B3" s="293"/>
      <c r="C3" s="293"/>
      <c r="D3" s="294"/>
    </row>
    <row r="4" spans="1:4" ht="15">
      <c r="A4" s="641" t="s">
        <v>35</v>
      </c>
      <c r="B4" s="642"/>
      <c r="C4" s="642"/>
      <c r="D4" s="642"/>
    </row>
    <row r="5" spans="1:4" ht="13.5" thickBot="1">
      <c r="A5" s="293"/>
      <c r="B5" s="293"/>
      <c r="C5" s="293"/>
      <c r="D5" s="295" t="s">
        <v>37</v>
      </c>
    </row>
    <row r="6" spans="1:4" ht="13.5" thickBot="1">
      <c r="A6" s="296" t="s">
        <v>87</v>
      </c>
      <c r="B6" s="297" t="s">
        <v>189</v>
      </c>
      <c r="C6" s="298" t="s">
        <v>36</v>
      </c>
      <c r="D6" s="299" t="s">
        <v>263</v>
      </c>
    </row>
    <row r="7" spans="1:4" ht="12.75">
      <c r="A7" s="290" t="s">
        <v>2</v>
      </c>
      <c r="B7" s="300" t="s">
        <v>228</v>
      </c>
      <c r="C7" s="301" t="s">
        <v>276</v>
      </c>
      <c r="D7" s="329">
        <v>31657</v>
      </c>
    </row>
    <row r="8" spans="1:4" ht="13.5" thickBot="1">
      <c r="A8" s="291" t="s">
        <v>6</v>
      </c>
      <c r="B8" s="302" t="s">
        <v>190</v>
      </c>
      <c r="C8" s="303" t="s">
        <v>277</v>
      </c>
      <c r="D8" s="330">
        <v>381</v>
      </c>
    </row>
    <row r="9" spans="1:4" ht="12.75">
      <c r="A9" s="290" t="s">
        <v>10</v>
      </c>
      <c r="B9" s="302" t="s">
        <v>190</v>
      </c>
      <c r="C9" s="303" t="s">
        <v>278</v>
      </c>
      <c r="D9" s="330">
        <v>6975</v>
      </c>
    </row>
    <row r="10" spans="1:4" ht="13.5" thickBot="1">
      <c r="A10" s="291" t="s">
        <v>4</v>
      </c>
      <c r="B10" s="460" t="s">
        <v>190</v>
      </c>
      <c r="C10" s="461" t="s">
        <v>354</v>
      </c>
      <c r="D10" s="331">
        <v>80000</v>
      </c>
    </row>
    <row r="11" spans="1:4" ht="12.75">
      <c r="A11" s="290" t="s">
        <v>7</v>
      </c>
      <c r="B11" s="460" t="s">
        <v>192</v>
      </c>
      <c r="C11" s="461" t="s">
        <v>355</v>
      </c>
      <c r="D11" s="331">
        <v>711</v>
      </c>
    </row>
    <row r="12" spans="1:4" ht="13.5" thickBot="1">
      <c r="A12" s="291" t="s">
        <v>11</v>
      </c>
      <c r="B12" s="304" t="s">
        <v>279</v>
      </c>
      <c r="C12" s="305" t="s">
        <v>280</v>
      </c>
      <c r="D12" s="331">
        <v>653</v>
      </c>
    </row>
    <row r="13" spans="1:4" ht="13.5" thickBot="1">
      <c r="A13" s="643" t="s">
        <v>281</v>
      </c>
      <c r="B13" s="643"/>
      <c r="C13" s="644"/>
      <c r="D13" s="332">
        <f>SUM(D7:D12)</f>
        <v>120377</v>
      </c>
    </row>
    <row r="14" spans="1:4" ht="12.75">
      <c r="A14" s="293"/>
      <c r="B14" s="293"/>
      <c r="C14" s="293"/>
      <c r="D14" s="294"/>
    </row>
    <row r="15" spans="1:4" ht="12.75">
      <c r="A15" s="293"/>
      <c r="B15" s="293"/>
      <c r="C15" s="293"/>
      <c r="D15" s="294"/>
    </row>
    <row r="16" spans="1:4" ht="15">
      <c r="A16" s="641" t="s">
        <v>72</v>
      </c>
      <c r="B16" s="642"/>
      <c r="C16" s="642"/>
      <c r="D16" s="642"/>
    </row>
    <row r="17" spans="1:4" ht="13.5" thickBot="1">
      <c r="A17" s="306"/>
      <c r="B17" s="306"/>
      <c r="C17" s="306"/>
      <c r="D17" s="295" t="s">
        <v>37</v>
      </c>
    </row>
    <row r="18" spans="1:4" ht="13.5" thickBot="1">
      <c r="A18" s="296" t="s">
        <v>87</v>
      </c>
      <c r="B18" s="297"/>
      <c r="C18" s="307" t="s">
        <v>38</v>
      </c>
      <c r="D18" s="299" t="s">
        <v>88</v>
      </c>
    </row>
    <row r="19" spans="1:5" ht="12.75">
      <c r="A19" s="462" t="s">
        <v>2</v>
      </c>
      <c r="B19" s="463" t="s">
        <v>193</v>
      </c>
      <c r="C19" s="464" t="s">
        <v>282</v>
      </c>
      <c r="D19" s="465">
        <v>1082</v>
      </c>
      <c r="E19" s="67"/>
    </row>
    <row r="20" spans="1:5" ht="13.5" thickBot="1">
      <c r="A20" s="466" t="s">
        <v>6</v>
      </c>
      <c r="B20" s="308" t="s">
        <v>193</v>
      </c>
      <c r="C20" s="467" t="s">
        <v>283</v>
      </c>
      <c r="D20" s="468">
        <v>1323</v>
      </c>
      <c r="E20" s="67"/>
    </row>
    <row r="21" spans="1:5" ht="12.75">
      <c r="A21" s="462" t="s">
        <v>10</v>
      </c>
      <c r="B21" s="308" t="s">
        <v>193</v>
      </c>
      <c r="C21" s="467" t="s">
        <v>284</v>
      </c>
      <c r="D21" s="468">
        <v>190</v>
      </c>
      <c r="E21" s="469"/>
    </row>
    <row r="22" spans="1:5" ht="13.5" thickBot="1">
      <c r="A22" s="466" t="s">
        <v>4</v>
      </c>
      <c r="B22" s="308" t="s">
        <v>193</v>
      </c>
      <c r="C22" s="467" t="s">
        <v>285</v>
      </c>
      <c r="D22" s="468">
        <v>100</v>
      </c>
      <c r="E22" s="67"/>
    </row>
    <row r="23" spans="1:5" ht="12.75">
      <c r="A23" s="462" t="s">
        <v>7</v>
      </c>
      <c r="B23" s="308" t="s">
        <v>193</v>
      </c>
      <c r="C23" s="467" t="s">
        <v>286</v>
      </c>
      <c r="D23" s="468">
        <v>200</v>
      </c>
      <c r="E23" s="67"/>
    </row>
    <row r="24" spans="1:5" ht="13.5" thickBot="1">
      <c r="A24" s="466" t="s">
        <v>11</v>
      </c>
      <c r="B24" s="308" t="s">
        <v>228</v>
      </c>
      <c r="C24" s="467" t="s">
        <v>356</v>
      </c>
      <c r="D24" s="468">
        <v>2389</v>
      </c>
      <c r="E24" s="67"/>
    </row>
    <row r="25" spans="1:5" ht="12.75">
      <c r="A25" s="462" t="s">
        <v>5</v>
      </c>
      <c r="B25" s="308" t="s">
        <v>228</v>
      </c>
      <c r="C25" s="467" t="s">
        <v>357</v>
      </c>
      <c r="D25" s="468">
        <v>50</v>
      </c>
      <c r="E25" s="67"/>
    </row>
    <row r="26" spans="1:5" ht="13.5" thickBot="1">
      <c r="A26" s="466" t="s">
        <v>12</v>
      </c>
      <c r="B26" s="308" t="s">
        <v>228</v>
      </c>
      <c r="C26" s="467" t="s">
        <v>358</v>
      </c>
      <c r="D26" s="468">
        <v>300</v>
      </c>
      <c r="E26" s="67"/>
    </row>
    <row r="27" spans="1:5" ht="12.75">
      <c r="A27" s="462" t="s">
        <v>8</v>
      </c>
      <c r="B27" s="308" t="s">
        <v>228</v>
      </c>
      <c r="C27" s="467" t="s">
        <v>359</v>
      </c>
      <c r="D27" s="468">
        <v>98</v>
      </c>
      <c r="E27" s="67"/>
    </row>
    <row r="28" spans="1:5" ht="13.5" thickBot="1">
      <c r="A28" s="466" t="s">
        <v>3</v>
      </c>
      <c r="B28" s="308" t="s">
        <v>228</v>
      </c>
      <c r="C28" s="467" t="s">
        <v>360</v>
      </c>
      <c r="D28" s="468">
        <v>526</v>
      </c>
      <c r="E28" s="67"/>
    </row>
    <row r="29" spans="1:5" ht="12.75">
      <c r="A29" s="462" t="s">
        <v>9</v>
      </c>
      <c r="B29" s="308" t="s">
        <v>228</v>
      </c>
      <c r="C29" s="467" t="s">
        <v>361</v>
      </c>
      <c r="D29" s="468">
        <v>164</v>
      </c>
      <c r="E29" s="67"/>
    </row>
    <row r="30" spans="1:5" ht="13.5" thickBot="1">
      <c r="A30" s="466" t="s">
        <v>28</v>
      </c>
      <c r="B30" s="308" t="s">
        <v>227</v>
      </c>
      <c r="C30" s="467" t="s">
        <v>362</v>
      </c>
      <c r="D30" s="468">
        <v>75364</v>
      </c>
      <c r="E30" s="67"/>
    </row>
    <row r="31" spans="1:5" ht="12.75">
      <c r="A31" s="462" t="s">
        <v>16</v>
      </c>
      <c r="B31" s="308" t="s">
        <v>227</v>
      </c>
      <c r="C31" s="467" t="s">
        <v>287</v>
      </c>
      <c r="D31" s="468">
        <v>3168</v>
      </c>
      <c r="E31" s="67"/>
    </row>
    <row r="32" spans="1:5" ht="13.5" thickBot="1">
      <c r="A32" s="466" t="s">
        <v>62</v>
      </c>
      <c r="B32" s="308" t="s">
        <v>288</v>
      </c>
      <c r="C32" s="467" t="s">
        <v>289</v>
      </c>
      <c r="D32" s="468">
        <v>200</v>
      </c>
      <c r="E32" s="67"/>
    </row>
    <row r="33" spans="1:5" ht="12.75">
      <c r="A33" s="462" t="s">
        <v>65</v>
      </c>
      <c r="B33" s="308" t="s">
        <v>288</v>
      </c>
      <c r="C33" s="467" t="s">
        <v>290</v>
      </c>
      <c r="D33" s="468">
        <v>25</v>
      </c>
      <c r="E33" s="67"/>
    </row>
    <row r="34" spans="1:5" ht="13.5" thickBot="1">
      <c r="A34" s="466" t="s">
        <v>63</v>
      </c>
      <c r="B34" s="308" t="s">
        <v>190</v>
      </c>
      <c r="C34" s="467" t="s">
        <v>291</v>
      </c>
      <c r="D34" s="468">
        <v>12126</v>
      </c>
      <c r="E34" s="67"/>
    </row>
    <row r="35" spans="1:5" ht="12.75">
      <c r="A35" s="462" t="s">
        <v>64</v>
      </c>
      <c r="B35" s="308" t="s">
        <v>190</v>
      </c>
      <c r="C35" s="467" t="s">
        <v>292</v>
      </c>
      <c r="D35" s="468">
        <v>508</v>
      </c>
      <c r="E35" s="67"/>
    </row>
    <row r="36" spans="1:5" ht="13.5" thickBot="1">
      <c r="A36" s="466" t="s">
        <v>66</v>
      </c>
      <c r="B36" s="308" t="s">
        <v>190</v>
      </c>
      <c r="C36" s="467" t="s">
        <v>293</v>
      </c>
      <c r="D36" s="468">
        <v>200</v>
      </c>
      <c r="E36" s="67"/>
    </row>
    <row r="37" spans="1:5" ht="12.75">
      <c r="A37" s="462" t="s">
        <v>67</v>
      </c>
      <c r="B37" s="308" t="s">
        <v>190</v>
      </c>
      <c r="C37" s="467" t="s">
        <v>294</v>
      </c>
      <c r="D37" s="468">
        <v>200000</v>
      </c>
      <c r="E37" s="67"/>
    </row>
    <row r="38" spans="1:5" ht="13.5" thickBot="1">
      <c r="A38" s="466" t="s">
        <v>68</v>
      </c>
      <c r="B38" s="308" t="s">
        <v>190</v>
      </c>
      <c r="C38" s="467" t="s">
        <v>363</v>
      </c>
      <c r="D38" s="468">
        <v>1579</v>
      </c>
      <c r="E38" s="67"/>
    </row>
    <row r="39" spans="1:5" ht="12.75">
      <c r="A39" s="462" t="s">
        <v>15</v>
      </c>
      <c r="B39" s="308" t="s">
        <v>190</v>
      </c>
      <c r="C39" s="467" t="s">
        <v>295</v>
      </c>
      <c r="D39" s="468">
        <v>12935</v>
      </c>
      <c r="E39" s="67"/>
    </row>
    <row r="40" spans="1:5" ht="13.5" thickBot="1">
      <c r="A40" s="466" t="s">
        <v>69</v>
      </c>
      <c r="B40" s="308" t="s">
        <v>190</v>
      </c>
      <c r="C40" s="467" t="s">
        <v>296</v>
      </c>
      <c r="D40" s="468">
        <v>2000</v>
      </c>
      <c r="E40" s="67"/>
    </row>
    <row r="41" spans="1:5" ht="12.75">
      <c r="A41" s="462" t="s">
        <v>70</v>
      </c>
      <c r="B41" s="308" t="s">
        <v>190</v>
      </c>
      <c r="C41" s="467" t="s">
        <v>364</v>
      </c>
      <c r="D41" s="468">
        <v>2000</v>
      </c>
      <c r="E41" s="67"/>
    </row>
    <row r="42" spans="1:5" ht="13.5" thickBot="1">
      <c r="A42" s="466" t="s">
        <v>71</v>
      </c>
      <c r="B42" s="308" t="s">
        <v>190</v>
      </c>
      <c r="C42" s="467" t="s">
        <v>297</v>
      </c>
      <c r="D42" s="468">
        <v>500</v>
      </c>
      <c r="E42" s="67"/>
    </row>
    <row r="43" spans="1:5" ht="12.75">
      <c r="A43" s="462" t="s">
        <v>80</v>
      </c>
      <c r="B43" s="308" t="s">
        <v>190</v>
      </c>
      <c r="C43" s="467" t="s">
        <v>298</v>
      </c>
      <c r="D43" s="468">
        <v>150000</v>
      </c>
      <c r="E43" s="67"/>
    </row>
    <row r="44" spans="1:5" ht="13.5" thickBot="1">
      <c r="A44" s="466" t="s">
        <v>81</v>
      </c>
      <c r="B44" s="308" t="s">
        <v>190</v>
      </c>
      <c r="C44" s="467" t="s">
        <v>299</v>
      </c>
      <c r="D44" s="468">
        <v>200000</v>
      </c>
      <c r="E44" s="67"/>
    </row>
    <row r="45" spans="1:5" ht="12.75">
      <c r="A45" s="462" t="s">
        <v>82</v>
      </c>
      <c r="B45" s="308" t="s">
        <v>191</v>
      </c>
      <c r="C45" s="467" t="s">
        <v>300</v>
      </c>
      <c r="D45" s="468">
        <v>193</v>
      </c>
      <c r="E45" s="67"/>
    </row>
    <row r="46" spans="1:5" ht="13.5" thickBot="1">
      <c r="A46" s="466" t="s">
        <v>229</v>
      </c>
      <c r="B46" s="308" t="s">
        <v>311</v>
      </c>
      <c r="C46" s="467" t="s">
        <v>312</v>
      </c>
      <c r="D46" s="468">
        <v>1951807</v>
      </c>
      <c r="E46" s="67"/>
    </row>
    <row r="47" spans="1:5" ht="12.75">
      <c r="A47" s="462" t="s">
        <v>230</v>
      </c>
      <c r="B47" s="308" t="s">
        <v>301</v>
      </c>
      <c r="C47" s="467" t="s">
        <v>302</v>
      </c>
      <c r="D47" s="468">
        <v>1000</v>
      </c>
      <c r="E47" s="67"/>
    </row>
    <row r="48" spans="1:5" ht="13.5" thickBot="1">
      <c r="A48" s="466" t="s">
        <v>231</v>
      </c>
      <c r="B48" s="308" t="s">
        <v>192</v>
      </c>
      <c r="C48" s="467" t="s">
        <v>268</v>
      </c>
      <c r="D48" s="468">
        <v>2000</v>
      </c>
      <c r="E48" s="67"/>
    </row>
    <row r="49" spans="1:5" ht="12.75">
      <c r="A49" s="462" t="s">
        <v>232</v>
      </c>
      <c r="B49" s="308" t="s">
        <v>192</v>
      </c>
      <c r="C49" s="467" t="s">
        <v>303</v>
      </c>
      <c r="D49" s="468">
        <v>200</v>
      </c>
      <c r="E49" s="67"/>
    </row>
    <row r="50" spans="1:5" ht="13.5" thickBot="1">
      <c r="A50" s="466" t="s">
        <v>233</v>
      </c>
      <c r="B50" s="308" t="s">
        <v>192</v>
      </c>
      <c r="C50" s="467" t="s">
        <v>365</v>
      </c>
      <c r="D50" s="468">
        <v>581</v>
      </c>
      <c r="E50" s="67"/>
    </row>
    <row r="51" spans="1:5" ht="12.75">
      <c r="A51" s="462" t="s">
        <v>234</v>
      </c>
      <c r="B51" s="308" t="s">
        <v>304</v>
      </c>
      <c r="C51" s="467" t="s">
        <v>305</v>
      </c>
      <c r="D51" s="468">
        <v>73</v>
      </c>
      <c r="E51" s="67"/>
    </row>
    <row r="52" spans="1:5" ht="13.5" thickBot="1">
      <c r="A52" s="466" t="s">
        <v>235</v>
      </c>
      <c r="B52" s="308" t="s">
        <v>194</v>
      </c>
      <c r="C52" s="467" t="s">
        <v>226</v>
      </c>
      <c r="D52" s="468">
        <v>6574</v>
      </c>
      <c r="E52" s="67"/>
    </row>
    <row r="53" spans="1:5" ht="12.75">
      <c r="A53" s="462" t="s">
        <v>236</v>
      </c>
      <c r="B53" s="470" t="s">
        <v>366</v>
      </c>
      <c r="C53" s="471" t="s">
        <v>367</v>
      </c>
      <c r="D53" s="472">
        <v>2710</v>
      </c>
      <c r="E53" s="67"/>
    </row>
    <row r="54" spans="1:5" ht="13.5" thickBot="1">
      <c r="A54" s="466" t="s">
        <v>237</v>
      </c>
      <c r="B54" s="470" t="s">
        <v>306</v>
      </c>
      <c r="C54" s="471" t="s">
        <v>368</v>
      </c>
      <c r="D54" s="472">
        <v>50</v>
      </c>
      <c r="E54" s="67"/>
    </row>
    <row r="55" spans="1:5" ht="13.5" thickBot="1">
      <c r="A55" s="462" t="s">
        <v>238</v>
      </c>
      <c r="B55" s="473" t="s">
        <v>306</v>
      </c>
      <c r="C55" s="474" t="s">
        <v>307</v>
      </c>
      <c r="D55" s="475">
        <v>2000</v>
      </c>
      <c r="E55" s="67"/>
    </row>
    <row r="56" spans="1:5" ht="13.5" thickBot="1">
      <c r="A56" s="645" t="s">
        <v>13</v>
      </c>
      <c r="B56" s="646"/>
      <c r="C56" s="647"/>
      <c r="D56" s="476">
        <f>SUM(D19:D55)</f>
        <v>2634215</v>
      </c>
      <c r="E56" s="67"/>
    </row>
    <row r="57" spans="1:5" ht="12.75">
      <c r="A57" s="67"/>
      <c r="B57" s="67"/>
      <c r="C57" s="67"/>
      <c r="D57" s="67"/>
      <c r="E57" s="67"/>
    </row>
    <row r="58" spans="1:5" ht="12.75">
      <c r="A58" s="67"/>
      <c r="B58" s="67"/>
      <c r="C58" s="67"/>
      <c r="D58" s="67"/>
      <c r="E58" s="67"/>
    </row>
    <row r="60" ht="12.75">
      <c r="D60" s="86"/>
    </row>
    <row r="64" ht="12.75">
      <c r="D64" s="477"/>
    </row>
    <row r="65" ht="12.75">
      <c r="D65" s="477"/>
    </row>
    <row r="66" ht="12.75">
      <c r="D66" s="477"/>
    </row>
    <row r="67" ht="12.75">
      <c r="D67" s="477"/>
    </row>
    <row r="68" ht="12.75">
      <c r="D68" s="477"/>
    </row>
    <row r="69" ht="12.75">
      <c r="D69" s="477"/>
    </row>
    <row r="70" ht="12.75">
      <c r="D70" s="477"/>
    </row>
    <row r="71" ht="12.75">
      <c r="D71" s="477"/>
    </row>
    <row r="72" ht="12.75">
      <c r="D72" s="477"/>
    </row>
    <row r="73" ht="12.75">
      <c r="D73" s="477"/>
    </row>
    <row r="74" ht="12.75">
      <c r="D74" s="477"/>
    </row>
    <row r="75" ht="12.75">
      <c r="D75" s="477"/>
    </row>
    <row r="76" ht="12.75">
      <c r="D76" s="477"/>
    </row>
    <row r="77" ht="12.75">
      <c r="D77" s="477"/>
    </row>
    <row r="78" ht="12.75">
      <c r="D78" s="477"/>
    </row>
    <row r="79" ht="12.75">
      <c r="D79" s="477"/>
    </row>
    <row r="80" ht="12.75">
      <c r="D80" s="477"/>
    </row>
  </sheetData>
  <sheetProtection/>
  <mergeCells count="4">
    <mergeCell ref="A4:D4"/>
    <mergeCell ref="A13:C13"/>
    <mergeCell ref="A16:D16"/>
    <mergeCell ref="A56:C56"/>
  </mergeCells>
  <printOptions/>
  <pageMargins left="0.7" right="0.7" top="0.75" bottom="0.75" header="0.3" footer="0.3"/>
  <pageSetup horizontalDpi="600" verticalDpi="600" orientation="portrait" paperSize="9" scale="70" r:id="rId1"/>
  <headerFooter>
    <oddHeader>&amp;R5. sz. melléklet
..../2016.(......) Egyek Önk.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F64"/>
  <sheetViews>
    <sheetView zoomScaleSheetLayoutView="100" workbookViewId="0" topLeftCell="A25">
      <selection activeCell="D26" sqref="D26"/>
    </sheetView>
  </sheetViews>
  <sheetFormatPr defaultColWidth="9.00390625" defaultRowHeight="12.75"/>
  <cols>
    <col min="1" max="1" width="6.875" style="0" customWidth="1"/>
    <col min="2" max="2" width="8.625" style="0" customWidth="1"/>
    <col min="3" max="3" width="59.75390625" style="0" customWidth="1"/>
    <col min="4" max="5" width="13.50390625" style="0" customWidth="1"/>
    <col min="6" max="6" width="13.625" style="0" bestFit="1" customWidth="1"/>
  </cols>
  <sheetData>
    <row r="2" spans="2:5" ht="15">
      <c r="B2" s="625" t="s">
        <v>264</v>
      </c>
      <c r="C2" s="648"/>
      <c r="D2" s="648"/>
      <c r="E2" s="648"/>
    </row>
    <row r="3" spans="2:3" ht="15.75" thickBot="1">
      <c r="B3" s="42" t="s">
        <v>56</v>
      </c>
      <c r="C3" s="42"/>
    </row>
    <row r="4" spans="2:5" ht="27" thickBot="1">
      <c r="B4" s="45" t="s">
        <v>57</v>
      </c>
      <c r="C4" s="46" t="s">
        <v>58</v>
      </c>
      <c r="D4" s="47" t="s">
        <v>88</v>
      </c>
      <c r="E4" s="77"/>
    </row>
    <row r="5" spans="2:4" ht="13.5" thickBot="1">
      <c r="B5" s="45">
        <v>1</v>
      </c>
      <c r="C5" s="46">
        <v>2</v>
      </c>
      <c r="D5" s="47">
        <v>5</v>
      </c>
    </row>
    <row r="6" spans="2:4" ht="13.5" thickBot="1">
      <c r="B6" s="48" t="s">
        <v>2</v>
      </c>
      <c r="C6" s="122" t="s">
        <v>102</v>
      </c>
      <c r="D6" s="478">
        <f>D7+D13+D14</f>
        <v>781137</v>
      </c>
    </row>
    <row r="7" spans="2:4" s="74" customFormat="1" ht="13.5" thickBot="1">
      <c r="B7" s="48" t="s">
        <v>6</v>
      </c>
      <c r="C7" s="222" t="s">
        <v>105</v>
      </c>
      <c r="D7" s="479">
        <f>D8+D9+D10+D11+D12</f>
        <v>307321</v>
      </c>
    </row>
    <row r="8" spans="2:4" ht="13.5" thickBot="1">
      <c r="B8" s="48" t="s">
        <v>10</v>
      </c>
      <c r="C8" s="50" t="s">
        <v>195</v>
      </c>
      <c r="D8" s="480">
        <v>139100</v>
      </c>
    </row>
    <row r="9" spans="2:4" ht="13.5" thickBot="1">
      <c r="B9" s="48" t="s">
        <v>4</v>
      </c>
      <c r="C9" s="49" t="s">
        <v>196</v>
      </c>
      <c r="D9" s="481">
        <v>73598</v>
      </c>
    </row>
    <row r="10" spans="2:4" ht="13.5" thickBot="1">
      <c r="B10" s="48" t="s">
        <v>7</v>
      </c>
      <c r="C10" s="49" t="s">
        <v>197</v>
      </c>
      <c r="D10" s="481">
        <v>6221</v>
      </c>
    </row>
    <row r="11" spans="2:4" ht="27" thickBot="1">
      <c r="B11" s="48" t="s">
        <v>11</v>
      </c>
      <c r="C11" s="49" t="s">
        <v>369</v>
      </c>
      <c r="D11" s="481">
        <v>88402</v>
      </c>
    </row>
    <row r="12" spans="2:4" ht="13.5" thickBot="1">
      <c r="B12" s="48" t="s">
        <v>5</v>
      </c>
      <c r="C12" s="49" t="s">
        <v>370</v>
      </c>
      <c r="D12" s="481"/>
    </row>
    <row r="13" spans="2:4" ht="27" thickBot="1">
      <c r="B13" s="48" t="s">
        <v>12</v>
      </c>
      <c r="C13" s="309" t="s">
        <v>323</v>
      </c>
      <c r="D13" s="482">
        <v>0</v>
      </c>
    </row>
    <row r="14" spans="2:4" s="74" customFormat="1" ht="27" thickBot="1">
      <c r="B14" s="48" t="s">
        <v>8</v>
      </c>
      <c r="C14" s="223" t="s">
        <v>198</v>
      </c>
      <c r="D14" s="483">
        <v>473816</v>
      </c>
    </row>
    <row r="15" spans="2:4" ht="13.5" thickBot="1">
      <c r="B15" s="48" t="s">
        <v>3</v>
      </c>
      <c r="C15" s="257" t="s">
        <v>106</v>
      </c>
      <c r="D15" s="484">
        <f>D16+D18</f>
        <v>2115740</v>
      </c>
    </row>
    <row r="16" spans="2:4" ht="13.5" thickBot="1">
      <c r="B16" s="48" t="s">
        <v>9</v>
      </c>
      <c r="C16" s="256" t="s">
        <v>199</v>
      </c>
      <c r="D16" s="480"/>
    </row>
    <row r="17" spans="2:4" s="74" customFormat="1" ht="27" thickBot="1">
      <c r="B17" s="48" t="s">
        <v>28</v>
      </c>
      <c r="C17" s="255" t="s">
        <v>324</v>
      </c>
      <c r="D17" s="485"/>
    </row>
    <row r="18" spans="2:4" ht="27" thickBot="1">
      <c r="B18" s="48" t="s">
        <v>16</v>
      </c>
      <c r="C18" s="51" t="s">
        <v>200</v>
      </c>
      <c r="D18" s="486">
        <v>2115740</v>
      </c>
    </row>
    <row r="19" spans="2:4" ht="13.5" thickBot="1">
      <c r="B19" s="48" t="s">
        <v>62</v>
      </c>
      <c r="C19" s="76" t="s">
        <v>119</v>
      </c>
      <c r="D19" s="487">
        <f>D20+D21+D25</f>
        <v>82519</v>
      </c>
    </row>
    <row r="20" spans="2:4" ht="13.5" thickBot="1">
      <c r="B20" s="48" t="s">
        <v>65</v>
      </c>
      <c r="C20" s="99" t="s">
        <v>94</v>
      </c>
      <c r="D20" s="488">
        <v>15612</v>
      </c>
    </row>
    <row r="21" spans="2:4" s="74" customFormat="1" ht="13.5" thickBot="1">
      <c r="B21" s="48" t="s">
        <v>63</v>
      </c>
      <c r="C21" s="259" t="s">
        <v>201</v>
      </c>
      <c r="D21" s="489">
        <v>62627</v>
      </c>
    </row>
    <row r="22" spans="2:4" ht="13.5" thickBot="1">
      <c r="B22" s="48" t="s">
        <v>64</v>
      </c>
      <c r="C22" s="87" t="s">
        <v>202</v>
      </c>
      <c r="D22" s="481">
        <v>52562</v>
      </c>
    </row>
    <row r="23" spans="2:4" ht="13.5" thickBot="1">
      <c r="B23" s="48" t="s">
        <v>66</v>
      </c>
      <c r="C23" s="87" t="s">
        <v>203</v>
      </c>
      <c r="D23" s="481">
        <v>8015</v>
      </c>
    </row>
    <row r="24" spans="2:4" ht="13.5" thickBot="1">
      <c r="B24" s="48" t="s">
        <v>67</v>
      </c>
      <c r="C24" s="87" t="s">
        <v>98</v>
      </c>
      <c r="D24" s="481">
        <v>2050</v>
      </c>
    </row>
    <row r="25" spans="2:4" ht="13.5" thickBot="1">
      <c r="B25" s="48" t="s">
        <v>68</v>
      </c>
      <c r="C25" s="87" t="s">
        <v>204</v>
      </c>
      <c r="D25" s="486">
        <v>4280</v>
      </c>
    </row>
    <row r="26" spans="2:4" ht="13.5" thickBot="1">
      <c r="B26" s="48" t="s">
        <v>15</v>
      </c>
      <c r="C26" s="51" t="s">
        <v>240</v>
      </c>
      <c r="D26" s="490">
        <v>70224</v>
      </c>
    </row>
    <row r="27" spans="2:4" ht="13.5" thickBot="1">
      <c r="B27" s="48" t="s">
        <v>69</v>
      </c>
      <c r="C27" s="254" t="s">
        <v>241</v>
      </c>
      <c r="D27" s="491">
        <v>4280</v>
      </c>
    </row>
    <row r="28" spans="2:4" ht="13.5" thickBot="1">
      <c r="B28" s="48" t="s">
        <v>70</v>
      </c>
      <c r="C28" s="76" t="s">
        <v>205</v>
      </c>
      <c r="D28" s="492">
        <v>457070</v>
      </c>
    </row>
    <row r="29" spans="2:4" s="68" customFormat="1" ht="13.5" thickBot="1">
      <c r="B29" s="48" t="s">
        <v>71</v>
      </c>
      <c r="C29" s="224" t="s">
        <v>120</v>
      </c>
      <c r="D29" s="493"/>
    </row>
    <row r="30" spans="2:4" s="68" customFormat="1" ht="13.5" thickBot="1">
      <c r="B30" s="48" t="s">
        <v>80</v>
      </c>
      <c r="C30" s="225" t="s">
        <v>117</v>
      </c>
      <c r="D30" s="494">
        <v>2359</v>
      </c>
    </row>
    <row r="31" spans="2:4" s="68" customFormat="1" ht="13.5" thickBot="1">
      <c r="B31" s="48" t="s">
        <v>81</v>
      </c>
      <c r="C31" s="226" t="s">
        <v>108</v>
      </c>
      <c r="D31" s="495">
        <f>D32+D33</f>
        <v>514</v>
      </c>
    </row>
    <row r="32" spans="2:4" s="155" customFormat="1" ht="27" thickBot="1">
      <c r="B32" s="48" t="s">
        <v>82</v>
      </c>
      <c r="C32" s="220" t="s">
        <v>308</v>
      </c>
      <c r="D32" s="490">
        <v>514</v>
      </c>
    </row>
    <row r="33" spans="2:4" s="155" customFormat="1" ht="13.5" thickBot="1">
      <c r="B33" s="48" t="s">
        <v>229</v>
      </c>
      <c r="C33" s="221" t="s">
        <v>309</v>
      </c>
      <c r="D33" s="496"/>
    </row>
    <row r="34" spans="2:4" ht="13.5" thickBot="1">
      <c r="B34" s="649" t="s">
        <v>92</v>
      </c>
      <c r="C34" s="650"/>
      <c r="D34" s="497">
        <f>D6+D15+D19+D28+D29+D30+D31</f>
        <v>3439339</v>
      </c>
    </row>
    <row r="35" spans="2:4" ht="13.5" thickBot="1">
      <c r="B35" s="53" t="s">
        <v>230</v>
      </c>
      <c r="C35" s="53" t="s">
        <v>115</v>
      </c>
      <c r="D35" s="498">
        <f>D36+D37+D39</f>
        <v>256647</v>
      </c>
    </row>
    <row r="36" spans="2:4" ht="13.5" thickBot="1">
      <c r="B36" s="53" t="s">
        <v>231</v>
      </c>
      <c r="C36" s="119" t="s">
        <v>206</v>
      </c>
      <c r="D36" s="496">
        <v>123619</v>
      </c>
    </row>
    <row r="37" spans="2:6" ht="13.5" thickBot="1">
      <c r="B37" s="53" t="s">
        <v>232</v>
      </c>
      <c r="C37" s="119" t="s">
        <v>111</v>
      </c>
      <c r="D37" s="490">
        <v>133028</v>
      </c>
      <c r="F37" s="395"/>
    </row>
    <row r="38" spans="2:6" ht="13.5" thickBot="1">
      <c r="B38" s="53" t="s">
        <v>233</v>
      </c>
      <c r="C38" s="119" t="s">
        <v>243</v>
      </c>
      <c r="D38" s="490"/>
      <c r="F38" s="395"/>
    </row>
    <row r="39" spans="2:4" ht="13.5" thickBot="1">
      <c r="B39" s="53" t="s">
        <v>234</v>
      </c>
      <c r="C39" s="119" t="s">
        <v>239</v>
      </c>
      <c r="D39" s="490"/>
    </row>
    <row r="40" spans="2:3" ht="12.75">
      <c r="B40" s="79"/>
      <c r="C40" s="78"/>
    </row>
    <row r="41" spans="2:3" ht="12.75">
      <c r="B41" s="651" t="s">
        <v>59</v>
      </c>
      <c r="C41" s="651"/>
    </row>
    <row r="42" spans="2:3" ht="13.5" thickBot="1">
      <c r="B42" s="54"/>
      <c r="C42" s="54"/>
    </row>
    <row r="43" spans="2:4" ht="27" thickBot="1">
      <c r="B43" s="45" t="s">
        <v>60</v>
      </c>
      <c r="C43" s="46" t="s">
        <v>61</v>
      </c>
      <c r="D43" s="47" t="s">
        <v>88</v>
      </c>
    </row>
    <row r="44" spans="2:4" ht="13.5" thickBot="1">
      <c r="B44" s="45">
        <v>1</v>
      </c>
      <c r="C44" s="46">
        <v>2</v>
      </c>
      <c r="D44" s="47">
        <v>5</v>
      </c>
    </row>
    <row r="45" spans="2:4" ht="13.5" thickBot="1">
      <c r="B45" s="48" t="s">
        <v>2</v>
      </c>
      <c r="C45" s="55" t="s">
        <v>207</v>
      </c>
      <c r="D45" s="478">
        <f>D46+D47</f>
        <v>571053</v>
      </c>
    </row>
    <row r="46" spans="2:4" ht="13.5" thickBot="1">
      <c r="B46" s="48" t="s">
        <v>6</v>
      </c>
      <c r="C46" s="52" t="s">
        <v>182</v>
      </c>
      <c r="D46" s="233">
        <v>542195</v>
      </c>
    </row>
    <row r="47" spans="2:4" ht="13.5" thickBot="1">
      <c r="B47" s="48" t="s">
        <v>10</v>
      </c>
      <c r="C47" s="56" t="s">
        <v>183</v>
      </c>
      <c r="D47" s="234">
        <v>28858</v>
      </c>
    </row>
    <row r="48" spans="2:4" s="68" customFormat="1" ht="13.5" thickBot="1">
      <c r="B48" s="48" t="s">
        <v>4</v>
      </c>
      <c r="C48" s="227" t="s">
        <v>172</v>
      </c>
      <c r="D48" s="235">
        <v>88561</v>
      </c>
    </row>
    <row r="49" spans="2:4" s="68" customFormat="1" ht="13.5" thickBot="1">
      <c r="B49" s="48" t="s">
        <v>7</v>
      </c>
      <c r="C49" s="228" t="s">
        <v>143</v>
      </c>
      <c r="D49" s="235">
        <v>157151</v>
      </c>
    </row>
    <row r="50" spans="2:4" s="68" customFormat="1" ht="13.5" thickBot="1">
      <c r="B50" s="48" t="s">
        <v>11</v>
      </c>
      <c r="C50" s="228" t="s">
        <v>208</v>
      </c>
      <c r="D50" s="235">
        <v>30363</v>
      </c>
    </row>
    <row r="51" spans="2:4" s="68" customFormat="1" ht="13.5" thickBot="1">
      <c r="B51" s="48" t="s">
        <v>5</v>
      </c>
      <c r="C51" s="229" t="s">
        <v>212</v>
      </c>
      <c r="D51" s="499">
        <v>76971</v>
      </c>
    </row>
    <row r="52" spans="1:4" s="155" customFormat="1" ht="13.5" thickBot="1">
      <c r="A52" s="75"/>
      <c r="B52" s="48" t="s">
        <v>12</v>
      </c>
      <c r="C52" s="240" t="s">
        <v>384</v>
      </c>
      <c r="D52" s="500">
        <f>SUM(D53:D54)</f>
        <v>11900</v>
      </c>
    </row>
    <row r="53" spans="2:4" ht="13.5" thickBot="1">
      <c r="B53" s="48" t="s">
        <v>8</v>
      </c>
      <c r="C53" s="231" t="s">
        <v>385</v>
      </c>
      <c r="D53" s="236">
        <v>9190</v>
      </c>
    </row>
    <row r="54" spans="2:4" ht="13.5" thickBot="1">
      <c r="B54" s="48" t="s">
        <v>3</v>
      </c>
      <c r="C54" s="232" t="s">
        <v>331</v>
      </c>
      <c r="D54" s="237">
        <v>2710</v>
      </c>
    </row>
    <row r="55" spans="2:4" s="68" customFormat="1" ht="13.5" thickBot="1">
      <c r="B55" s="48" t="s">
        <v>9</v>
      </c>
      <c r="C55" s="230" t="s">
        <v>209</v>
      </c>
      <c r="D55" s="238">
        <v>2611996</v>
      </c>
    </row>
    <row r="56" spans="2:4" s="68" customFormat="1" ht="13.5" thickBot="1">
      <c r="B56" s="48" t="s">
        <v>28</v>
      </c>
      <c r="C56" s="228" t="s">
        <v>210</v>
      </c>
      <c r="D56" s="235">
        <v>120377</v>
      </c>
    </row>
    <row r="57" spans="2:4" s="68" customFormat="1" ht="13.5" thickBot="1">
      <c r="B57" s="48" t="s">
        <v>16</v>
      </c>
      <c r="C57" s="228" t="s">
        <v>147</v>
      </c>
      <c r="D57" s="235">
        <v>12935</v>
      </c>
    </row>
    <row r="58" spans="2:4" ht="13.5" thickBot="1">
      <c r="B58" s="48" t="s">
        <v>62</v>
      </c>
      <c r="C58" s="57" t="s">
        <v>155</v>
      </c>
      <c r="D58" s="492">
        <f>D59+D60</f>
        <v>14679</v>
      </c>
    </row>
    <row r="59" spans="2:4" ht="13.5" thickBot="1">
      <c r="B59" s="48" t="s">
        <v>65</v>
      </c>
      <c r="C59" s="50" t="s">
        <v>150</v>
      </c>
      <c r="D59" s="135">
        <v>8105</v>
      </c>
    </row>
    <row r="60" spans="2:4" ht="13.5" thickBot="1">
      <c r="B60" s="48" t="s">
        <v>63</v>
      </c>
      <c r="C60" s="50" t="s">
        <v>151</v>
      </c>
      <c r="D60" s="236">
        <v>6574</v>
      </c>
    </row>
    <row r="61" spans="2:4" ht="13.5" thickBot="1">
      <c r="B61" s="48" t="s">
        <v>64</v>
      </c>
      <c r="C61" s="57" t="s">
        <v>211</v>
      </c>
      <c r="D61" s="239">
        <f>D45+D48+D49+D50+D51+D55+D56+D57+D58+D52</f>
        <v>3695986</v>
      </c>
    </row>
    <row r="62" spans="2:4" ht="13.5" thickBot="1">
      <c r="B62" s="652" t="s">
        <v>326</v>
      </c>
      <c r="C62" s="653"/>
      <c r="D62" s="235">
        <f>D61</f>
        <v>3695986</v>
      </c>
    </row>
    <row r="63" spans="2:4" ht="13.5" thickBot="1">
      <c r="B63" s="652" t="s">
        <v>327</v>
      </c>
      <c r="C63" s="653"/>
      <c r="D63" s="235">
        <f>D34+D35</f>
        <v>3695986</v>
      </c>
    </row>
    <row r="64" spans="2:4" ht="13.5" thickBot="1">
      <c r="B64" s="652" t="s">
        <v>77</v>
      </c>
      <c r="C64" s="653"/>
      <c r="D64" s="235">
        <f>D62-D63</f>
        <v>0</v>
      </c>
    </row>
  </sheetData>
  <sheetProtection/>
  <mergeCells count="6">
    <mergeCell ref="B2:E2"/>
    <mergeCell ref="B34:C34"/>
    <mergeCell ref="B41:C41"/>
    <mergeCell ref="B62:C62"/>
    <mergeCell ref="B63:C63"/>
    <mergeCell ref="B64:C64"/>
  </mergeCells>
  <printOptions/>
  <pageMargins left="0.7874015748031497" right="0.7874015748031497" top="0.3937007874015748" bottom="0.3937007874015748" header="0" footer="0"/>
  <pageSetup horizontalDpi="600" verticalDpi="600" orientation="portrait" paperSize="9" scale="95" r:id="rId1"/>
  <headerFooter alignWithMargins="0">
    <oddHeader>&amp;R7.sz. melléklet
..../2016. (...) Egyek Önk.</oddHeader>
  </headerFooter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2"/>
    </sheetView>
  </sheetViews>
  <sheetFormatPr defaultColWidth="9.00390625" defaultRowHeight="12.75"/>
  <cols>
    <col min="1" max="1" width="42.75390625" style="0" customWidth="1"/>
    <col min="2" max="2" width="12.50390625" style="0" customWidth="1"/>
    <col min="3" max="3" width="17.50390625" style="0" customWidth="1"/>
    <col min="4" max="4" width="12.50390625" style="0" customWidth="1"/>
    <col min="5" max="5" width="13.75390625" style="0" customWidth="1"/>
    <col min="6" max="6" width="16.125" style="0" customWidth="1"/>
    <col min="7" max="7" width="15.50390625" style="0" customWidth="1"/>
    <col min="8" max="9" width="17.50390625" style="0" customWidth="1"/>
    <col min="10" max="10" width="17.875" style="0" customWidth="1"/>
  </cols>
  <sheetData>
    <row r="1" spans="1:10" ht="15.75" customHeight="1">
      <c r="A1" s="606" t="s">
        <v>249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2.75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102" customHeight="1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25.5" customHeight="1" thickBot="1">
      <c r="A7" s="608"/>
      <c r="B7" s="115" t="s">
        <v>248</v>
      </c>
      <c r="C7" s="115" t="s">
        <v>248</v>
      </c>
      <c r="D7" s="115" t="s">
        <v>248</v>
      </c>
      <c r="E7" s="115" t="s">
        <v>248</v>
      </c>
      <c r="F7" s="115" t="s">
        <v>248</v>
      </c>
      <c r="G7" s="115" t="s">
        <v>248</v>
      </c>
      <c r="H7" s="115" t="s">
        <v>248</v>
      </c>
      <c r="I7" s="115" t="s">
        <v>248</v>
      </c>
      <c r="J7" s="115" t="s">
        <v>248</v>
      </c>
    </row>
    <row r="8" spans="1:10" s="244" customFormat="1" ht="27.75" customHeight="1">
      <c r="A8" s="287" t="s">
        <v>271</v>
      </c>
      <c r="B8" s="279"/>
      <c r="C8" s="279"/>
      <c r="D8" s="279"/>
      <c r="E8" s="280">
        <v>235</v>
      </c>
      <c r="F8" s="279"/>
      <c r="G8" s="279"/>
      <c r="H8" s="281"/>
      <c r="I8" s="286"/>
      <c r="J8" s="252">
        <f>SUM(B8:I8)</f>
        <v>235</v>
      </c>
    </row>
    <row r="9" spans="1:10" ht="13.5" thickBot="1">
      <c r="A9" s="344" t="s">
        <v>132</v>
      </c>
      <c r="B9" s="131"/>
      <c r="C9" s="130"/>
      <c r="D9" s="130"/>
      <c r="E9" s="131">
        <v>960</v>
      </c>
      <c r="F9" s="130"/>
      <c r="G9" s="131"/>
      <c r="H9" s="247"/>
      <c r="I9" s="285"/>
      <c r="J9" s="248">
        <f>SUM(B9:I9)</f>
        <v>960</v>
      </c>
    </row>
    <row r="10" spans="1:10" ht="27.75" customHeight="1" thickBot="1">
      <c r="A10" s="345" t="s">
        <v>123</v>
      </c>
      <c r="B10" s="100"/>
      <c r="C10" s="100"/>
      <c r="D10" s="100"/>
      <c r="E10" s="100">
        <v>18476</v>
      </c>
      <c r="F10" s="100"/>
      <c r="G10" s="100"/>
      <c r="H10" s="249"/>
      <c r="I10" s="282"/>
      <c r="J10" s="248">
        <f aca="true" t="shared" si="0" ref="J10:J27">SUM(B10:I10)</f>
        <v>18476</v>
      </c>
    </row>
    <row r="11" spans="1:10" s="75" customFormat="1" ht="28.5" customHeight="1" thickBot="1">
      <c r="A11" s="345" t="s">
        <v>125</v>
      </c>
      <c r="B11" s="100">
        <v>307321</v>
      </c>
      <c r="C11" s="100"/>
      <c r="D11" s="100"/>
      <c r="E11" s="101"/>
      <c r="F11" s="100"/>
      <c r="G11" s="101"/>
      <c r="H11" s="250"/>
      <c r="I11" s="282"/>
      <c r="J11" s="248">
        <f t="shared" si="0"/>
        <v>307321</v>
      </c>
    </row>
    <row r="12" spans="1:10" s="75" customFormat="1" ht="15.75" customHeight="1" thickBot="1">
      <c r="A12" s="344" t="s">
        <v>340</v>
      </c>
      <c r="B12" s="340"/>
      <c r="C12" s="340"/>
      <c r="D12" s="340"/>
      <c r="E12" s="341"/>
      <c r="F12" s="340"/>
      <c r="G12" s="341"/>
      <c r="H12" s="342"/>
      <c r="I12" s="282">
        <v>133028</v>
      </c>
      <c r="J12" s="248">
        <f t="shared" si="0"/>
        <v>133028</v>
      </c>
    </row>
    <row r="13" spans="1:10" ht="13.5" thickBot="1">
      <c r="A13" s="344" t="s">
        <v>129</v>
      </c>
      <c r="B13" s="121">
        <v>53424</v>
      </c>
      <c r="C13" s="121"/>
      <c r="D13" s="129"/>
      <c r="E13" s="121"/>
      <c r="F13" s="129"/>
      <c r="G13" s="129"/>
      <c r="H13" s="246"/>
      <c r="I13" s="328"/>
      <c r="J13" s="248">
        <f t="shared" si="0"/>
        <v>53424</v>
      </c>
    </row>
    <row r="14" spans="1:10" ht="13.5" thickBot="1">
      <c r="A14" s="344" t="s">
        <v>130</v>
      </c>
      <c r="B14" s="121">
        <v>414843</v>
      </c>
      <c r="C14" s="121">
        <v>55820</v>
      </c>
      <c r="D14" s="129"/>
      <c r="E14" s="121">
        <v>14718</v>
      </c>
      <c r="F14" s="129"/>
      <c r="G14" s="129"/>
      <c r="H14" s="246"/>
      <c r="I14" s="284"/>
      <c r="J14" s="248">
        <f t="shared" si="0"/>
        <v>485381</v>
      </c>
    </row>
    <row r="15" spans="1:10" ht="13.5" thickBot="1">
      <c r="A15" s="345" t="s">
        <v>270</v>
      </c>
      <c r="B15" s="100"/>
      <c r="C15" s="100"/>
      <c r="D15" s="100"/>
      <c r="E15" s="100">
        <v>383</v>
      </c>
      <c r="F15" s="100"/>
      <c r="G15" s="100"/>
      <c r="H15" s="249"/>
      <c r="I15" s="282"/>
      <c r="J15" s="248">
        <f t="shared" si="0"/>
        <v>383</v>
      </c>
    </row>
    <row r="16" spans="1:10" ht="13.5" thickBot="1">
      <c r="A16" s="345" t="s">
        <v>217</v>
      </c>
      <c r="B16" s="100"/>
      <c r="C16" s="100">
        <v>630000</v>
      </c>
      <c r="D16" s="100"/>
      <c r="E16" s="100"/>
      <c r="F16" s="100"/>
      <c r="G16" s="100"/>
      <c r="H16" s="249">
        <v>514</v>
      </c>
      <c r="I16" s="282"/>
      <c r="J16" s="248">
        <f t="shared" si="0"/>
        <v>630514</v>
      </c>
    </row>
    <row r="17" spans="1:10" ht="27" thickBot="1">
      <c r="A17" s="345" t="s">
        <v>310</v>
      </c>
      <c r="B17" s="100"/>
      <c r="C17" s="100">
        <v>1429920</v>
      </c>
      <c r="D17" s="100"/>
      <c r="E17" s="100">
        <v>414951</v>
      </c>
      <c r="F17" s="100"/>
      <c r="G17" s="100"/>
      <c r="H17" s="249"/>
      <c r="I17" s="282"/>
      <c r="J17" s="248">
        <f t="shared" si="0"/>
        <v>1844871</v>
      </c>
    </row>
    <row r="18" spans="1:10" ht="13.5" thickBot="1">
      <c r="A18" s="345" t="s">
        <v>124</v>
      </c>
      <c r="B18" s="100">
        <v>3335</v>
      </c>
      <c r="C18" s="100"/>
      <c r="D18" s="100"/>
      <c r="E18" s="100"/>
      <c r="F18" s="100"/>
      <c r="G18" s="100">
        <v>945</v>
      </c>
      <c r="H18" s="249"/>
      <c r="I18" s="282"/>
      <c r="J18" s="248">
        <f t="shared" si="0"/>
        <v>4280</v>
      </c>
    </row>
    <row r="19" spans="1:10" ht="13.5" thickBot="1">
      <c r="A19" s="344" t="s">
        <v>162</v>
      </c>
      <c r="B19" s="340"/>
      <c r="C19" s="340"/>
      <c r="D19" s="340"/>
      <c r="E19" s="340">
        <v>524</v>
      </c>
      <c r="F19" s="340"/>
      <c r="G19" s="340"/>
      <c r="H19" s="343"/>
      <c r="I19" s="282"/>
      <c r="J19" s="248">
        <f t="shared" si="0"/>
        <v>524</v>
      </c>
    </row>
    <row r="20" spans="1:10" ht="13.5" thickBot="1">
      <c r="A20" s="344" t="s">
        <v>341</v>
      </c>
      <c r="B20" s="340">
        <v>2164</v>
      </c>
      <c r="C20" s="340"/>
      <c r="D20" s="340"/>
      <c r="E20" s="340">
        <v>190</v>
      </c>
      <c r="F20" s="340"/>
      <c r="G20" s="340"/>
      <c r="H20" s="343"/>
      <c r="I20" s="282"/>
      <c r="J20" s="248">
        <f t="shared" si="0"/>
        <v>2354</v>
      </c>
    </row>
    <row r="21" spans="1:10" ht="27" thickBot="1">
      <c r="A21" s="344" t="s">
        <v>131</v>
      </c>
      <c r="B21" s="121">
        <v>50</v>
      </c>
      <c r="C21" s="121"/>
      <c r="D21" s="129"/>
      <c r="E21" s="121"/>
      <c r="F21" s="129"/>
      <c r="G21" s="129"/>
      <c r="H21" s="246"/>
      <c r="I21" s="284"/>
      <c r="J21" s="248">
        <f t="shared" si="0"/>
        <v>50</v>
      </c>
    </row>
    <row r="22" spans="1:10" ht="27" thickBot="1">
      <c r="A22" s="346" t="s">
        <v>122</v>
      </c>
      <c r="B22" s="100"/>
      <c r="C22" s="100"/>
      <c r="D22" s="100"/>
      <c r="E22" s="100">
        <v>4592</v>
      </c>
      <c r="F22" s="100"/>
      <c r="G22" s="100"/>
      <c r="H22" s="249"/>
      <c r="I22" s="282"/>
      <c r="J22" s="248">
        <f t="shared" si="0"/>
        <v>4592</v>
      </c>
    </row>
    <row r="23" spans="1:10" ht="27" thickBot="1">
      <c r="A23" s="344" t="s">
        <v>128</v>
      </c>
      <c r="B23" s="121"/>
      <c r="C23" s="121"/>
      <c r="D23" s="129"/>
      <c r="E23" s="121">
        <v>19</v>
      </c>
      <c r="F23" s="129"/>
      <c r="G23" s="129"/>
      <c r="H23" s="246"/>
      <c r="I23" s="284"/>
      <c r="J23" s="248">
        <f t="shared" si="0"/>
        <v>19</v>
      </c>
    </row>
    <row r="24" spans="1:10" ht="27" thickBot="1">
      <c r="A24" s="344" t="s">
        <v>218</v>
      </c>
      <c r="B24" s="121"/>
      <c r="C24" s="121"/>
      <c r="D24" s="129"/>
      <c r="E24" s="121"/>
      <c r="F24" s="129"/>
      <c r="G24" s="129">
        <v>1414</v>
      </c>
      <c r="H24" s="246"/>
      <c r="I24" s="284"/>
      <c r="J24" s="248">
        <f t="shared" si="0"/>
        <v>1414</v>
      </c>
    </row>
    <row r="25" spans="1:10" ht="27" thickBot="1">
      <c r="A25" s="344" t="s">
        <v>342</v>
      </c>
      <c r="B25" s="121"/>
      <c r="C25" s="121"/>
      <c r="D25" s="121">
        <v>2050</v>
      </c>
      <c r="E25" s="121"/>
      <c r="F25" s="129"/>
      <c r="G25" s="129"/>
      <c r="H25" s="246"/>
      <c r="I25" s="283"/>
      <c r="J25" s="248">
        <f t="shared" si="0"/>
        <v>2050</v>
      </c>
    </row>
    <row r="26" spans="1:10" ht="30" customHeight="1" thickBot="1">
      <c r="A26" s="345" t="s">
        <v>126</v>
      </c>
      <c r="B26" s="100"/>
      <c r="C26" s="100"/>
      <c r="D26" s="100">
        <v>80469</v>
      </c>
      <c r="E26" s="100"/>
      <c r="F26" s="100"/>
      <c r="G26" s="100"/>
      <c r="H26" s="249"/>
      <c r="I26" s="282"/>
      <c r="J26" s="248">
        <f t="shared" si="0"/>
        <v>80469</v>
      </c>
    </row>
    <row r="27" spans="1:10" ht="27" thickBot="1">
      <c r="A27" s="345" t="s">
        <v>127</v>
      </c>
      <c r="B27" s="81"/>
      <c r="C27" s="81"/>
      <c r="D27" s="81"/>
      <c r="E27" s="81"/>
      <c r="F27" s="128"/>
      <c r="G27" s="81"/>
      <c r="H27" s="251"/>
      <c r="I27" s="283">
        <v>123619</v>
      </c>
      <c r="J27" s="248">
        <f t="shared" si="0"/>
        <v>123619</v>
      </c>
    </row>
    <row r="28" spans="1:10" s="118" customFormat="1" ht="13.5" thickBot="1">
      <c r="A28" s="245" t="s">
        <v>13</v>
      </c>
      <c r="B28" s="117">
        <f>SUM(B8:B24)</f>
        <v>781137</v>
      </c>
      <c r="C28" s="116">
        <f>SUM(C8:C24)</f>
        <v>2115740</v>
      </c>
      <c r="D28" s="347">
        <f>SUM(D8:D27)</f>
        <v>82519</v>
      </c>
      <c r="E28" s="116">
        <f>SUM(E8:E24)</f>
        <v>455048</v>
      </c>
      <c r="F28" s="117">
        <f>SUM(F8:F24)</f>
        <v>0</v>
      </c>
      <c r="G28" s="116">
        <f>SUM(G8:G24)</f>
        <v>2359</v>
      </c>
      <c r="H28" s="117">
        <f>SUM(H8:H24)</f>
        <v>514</v>
      </c>
      <c r="I28" s="116">
        <f>SUM(I8:I27)</f>
        <v>256647</v>
      </c>
      <c r="J28" s="117">
        <f>SUM(J8:J27)</f>
        <v>3693964</v>
      </c>
    </row>
    <row r="29" ht="12.75">
      <c r="D29" s="348"/>
    </row>
    <row r="30" spans="4:5" ht="12.75">
      <c r="D30" s="348"/>
      <c r="E30" s="86"/>
    </row>
  </sheetData>
  <sheetProtection/>
  <mergeCells count="2">
    <mergeCell ref="A1:J2"/>
    <mergeCell ref="A6:A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&amp;R2/1.sz. melléklete
...../2016.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Q33"/>
  <sheetViews>
    <sheetView view="pageLayout" workbookViewId="0" topLeftCell="A8">
      <selection activeCell="G23" sqref="G23"/>
    </sheetView>
  </sheetViews>
  <sheetFormatPr defaultColWidth="9.00390625" defaultRowHeight="12.75"/>
  <cols>
    <col min="1" max="1" width="33.125" style="0" customWidth="1"/>
  </cols>
  <sheetData>
    <row r="3" spans="1:15" ht="17.25">
      <c r="A3" s="654" t="s">
        <v>265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7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7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36" t="s">
        <v>0</v>
      </c>
      <c r="B7" s="37" t="s">
        <v>39</v>
      </c>
      <c r="C7" s="37" t="s">
        <v>40</v>
      </c>
      <c r="D7" s="37" t="s">
        <v>41</v>
      </c>
      <c r="E7" s="37" t="s">
        <v>42</v>
      </c>
      <c r="F7" s="37" t="s">
        <v>43</v>
      </c>
      <c r="G7" s="37" t="s">
        <v>44</v>
      </c>
      <c r="H7" s="37" t="s">
        <v>45</v>
      </c>
      <c r="I7" s="37" t="s">
        <v>46</v>
      </c>
      <c r="J7" s="37" t="s">
        <v>47</v>
      </c>
      <c r="K7" s="37" t="s">
        <v>48</v>
      </c>
      <c r="L7" s="37" t="s">
        <v>49</v>
      </c>
      <c r="M7" s="37" t="s">
        <v>50</v>
      </c>
      <c r="N7" s="37" t="s">
        <v>51</v>
      </c>
      <c r="O7" s="37" t="s">
        <v>27</v>
      </c>
    </row>
    <row r="8" spans="1:15" ht="12.75">
      <c r="A8" s="38" t="s">
        <v>52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f aca="true" t="shared" si="0" ref="O8:O16">SUM(C8:N8)</f>
        <v>0</v>
      </c>
    </row>
    <row r="9" spans="1:15" ht="22.5">
      <c r="A9" s="85" t="s">
        <v>102</v>
      </c>
      <c r="B9" s="39">
        <v>781137</v>
      </c>
      <c r="C9" s="39">
        <v>96458</v>
      </c>
      <c r="D9" s="39">
        <v>126897</v>
      </c>
      <c r="E9" s="39">
        <v>126897</v>
      </c>
      <c r="F9" s="39">
        <v>126897</v>
      </c>
      <c r="G9" s="39">
        <v>126897</v>
      </c>
      <c r="H9" s="39">
        <v>25299</v>
      </c>
      <c r="I9" s="39">
        <v>25299</v>
      </c>
      <c r="J9" s="39">
        <v>25299</v>
      </c>
      <c r="K9" s="39">
        <v>25299</v>
      </c>
      <c r="L9" s="39">
        <v>25299</v>
      </c>
      <c r="M9" s="39">
        <v>25299</v>
      </c>
      <c r="N9" s="39">
        <v>25297</v>
      </c>
      <c r="O9" s="39">
        <f t="shared" si="0"/>
        <v>781137</v>
      </c>
    </row>
    <row r="10" spans="1:15" ht="22.5">
      <c r="A10" s="85" t="s">
        <v>106</v>
      </c>
      <c r="B10" s="39">
        <v>2115740</v>
      </c>
      <c r="C10" s="39">
        <v>171243</v>
      </c>
      <c r="D10" s="39">
        <v>176215</v>
      </c>
      <c r="E10" s="39">
        <v>189859</v>
      </c>
      <c r="F10" s="39">
        <v>189859</v>
      </c>
      <c r="G10" s="39">
        <v>189859</v>
      </c>
      <c r="H10" s="39">
        <v>171243</v>
      </c>
      <c r="I10" s="39">
        <v>171243</v>
      </c>
      <c r="J10" s="39">
        <v>171243</v>
      </c>
      <c r="K10" s="39">
        <v>171244</v>
      </c>
      <c r="L10" s="39">
        <v>171244</v>
      </c>
      <c r="M10" s="39">
        <v>171244</v>
      </c>
      <c r="N10" s="39">
        <v>171244</v>
      </c>
      <c r="O10" s="39">
        <f t="shared" si="0"/>
        <v>2115740</v>
      </c>
    </row>
    <row r="11" spans="1:15" ht="12.75">
      <c r="A11" s="85" t="s">
        <v>119</v>
      </c>
      <c r="B11" s="39">
        <v>82519</v>
      </c>
      <c r="C11" s="39">
        <v>5494</v>
      </c>
      <c r="D11" s="39">
        <v>5494</v>
      </c>
      <c r="E11" s="39">
        <v>13740</v>
      </c>
      <c r="F11" s="39">
        <v>5494</v>
      </c>
      <c r="G11" s="39">
        <v>5592</v>
      </c>
      <c r="H11" s="39">
        <v>5494</v>
      </c>
      <c r="I11" s="39">
        <v>5494</v>
      </c>
      <c r="J11" s="39">
        <v>5494</v>
      </c>
      <c r="K11" s="39">
        <v>13741</v>
      </c>
      <c r="L11" s="39">
        <v>5494</v>
      </c>
      <c r="M11" s="39">
        <v>5494</v>
      </c>
      <c r="N11" s="39">
        <v>5494</v>
      </c>
      <c r="O11" s="39">
        <f t="shared" si="0"/>
        <v>82519</v>
      </c>
    </row>
    <row r="12" spans="1:15" ht="12.75">
      <c r="A12" s="38" t="s">
        <v>100</v>
      </c>
      <c r="B12" s="39">
        <v>457070</v>
      </c>
      <c r="C12" s="39">
        <v>36955</v>
      </c>
      <c r="D12" s="39">
        <v>40955</v>
      </c>
      <c r="E12" s="39">
        <v>40955</v>
      </c>
      <c r="F12" s="39">
        <v>40955</v>
      </c>
      <c r="G12" s="39">
        <v>38569</v>
      </c>
      <c r="H12" s="39">
        <v>36955</v>
      </c>
      <c r="I12" s="39">
        <v>36955</v>
      </c>
      <c r="J12" s="39">
        <v>36955</v>
      </c>
      <c r="K12" s="39">
        <v>36954</v>
      </c>
      <c r="L12" s="39">
        <v>36954</v>
      </c>
      <c r="M12" s="39">
        <v>36954</v>
      </c>
      <c r="N12" s="39">
        <v>36954</v>
      </c>
      <c r="O12" s="39">
        <f t="shared" si="0"/>
        <v>457070</v>
      </c>
    </row>
    <row r="13" spans="1:15" ht="12.75">
      <c r="A13" s="38" t="s">
        <v>120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f t="shared" si="0"/>
        <v>0</v>
      </c>
    </row>
    <row r="14" spans="1:16" ht="12.75">
      <c r="A14" s="85" t="s">
        <v>117</v>
      </c>
      <c r="B14" s="39">
        <v>2359</v>
      </c>
      <c r="C14" s="39">
        <v>75</v>
      </c>
      <c r="D14" s="39">
        <v>75</v>
      </c>
      <c r="E14" s="39">
        <v>1020</v>
      </c>
      <c r="F14" s="39">
        <v>262</v>
      </c>
      <c r="G14" s="39">
        <v>402</v>
      </c>
      <c r="H14" s="39">
        <v>75</v>
      </c>
      <c r="I14" s="39">
        <v>75</v>
      </c>
      <c r="J14" s="39">
        <v>75</v>
      </c>
      <c r="K14" s="39">
        <v>75</v>
      </c>
      <c r="L14" s="39">
        <v>75</v>
      </c>
      <c r="M14" s="39">
        <v>75</v>
      </c>
      <c r="N14" s="39">
        <v>75</v>
      </c>
      <c r="O14" s="39">
        <f t="shared" si="0"/>
        <v>2359</v>
      </c>
      <c r="P14" s="88"/>
    </row>
    <row r="15" spans="1:17" ht="12.75">
      <c r="A15" s="85" t="s">
        <v>108</v>
      </c>
      <c r="B15" s="39">
        <v>514</v>
      </c>
      <c r="C15" s="39">
        <v>43</v>
      </c>
      <c r="D15" s="39">
        <v>43</v>
      </c>
      <c r="E15" s="39">
        <v>43</v>
      </c>
      <c r="F15" s="39">
        <v>43</v>
      </c>
      <c r="G15" s="39">
        <v>43</v>
      </c>
      <c r="H15" s="39">
        <v>43</v>
      </c>
      <c r="I15" s="39">
        <v>43</v>
      </c>
      <c r="J15" s="39">
        <v>43</v>
      </c>
      <c r="K15" s="39">
        <v>43</v>
      </c>
      <c r="L15" s="39">
        <v>42</v>
      </c>
      <c r="M15" s="39">
        <v>42</v>
      </c>
      <c r="N15" s="39">
        <v>43</v>
      </c>
      <c r="O15" s="39">
        <f t="shared" si="0"/>
        <v>514</v>
      </c>
      <c r="Q15" s="2"/>
    </row>
    <row r="16" spans="1:16" ht="12.75">
      <c r="A16" s="85" t="s">
        <v>115</v>
      </c>
      <c r="B16" s="39">
        <v>364787</v>
      </c>
      <c r="C16" s="39">
        <v>30693</v>
      </c>
      <c r="D16" s="39">
        <v>30565</v>
      </c>
      <c r="E16" s="39">
        <v>30565</v>
      </c>
      <c r="F16" s="39">
        <v>30565</v>
      </c>
      <c r="G16" s="39">
        <v>30563</v>
      </c>
      <c r="H16" s="39">
        <v>30405</v>
      </c>
      <c r="I16" s="39">
        <v>30405</v>
      </c>
      <c r="J16" s="39">
        <v>29405</v>
      </c>
      <c r="K16" s="39">
        <v>30405</v>
      </c>
      <c r="L16" s="39">
        <v>30405</v>
      </c>
      <c r="M16" s="39">
        <v>30405</v>
      </c>
      <c r="N16" s="39">
        <v>30406</v>
      </c>
      <c r="O16" s="39">
        <f t="shared" si="0"/>
        <v>364787</v>
      </c>
      <c r="P16" s="88"/>
    </row>
    <row r="17" spans="1:15" ht="12.75">
      <c r="A17" s="43" t="s">
        <v>53</v>
      </c>
      <c r="B17" s="44">
        <f aca="true" t="shared" si="1" ref="B17:O17">SUM(B9:B16)</f>
        <v>3804126</v>
      </c>
      <c r="C17" s="44">
        <f t="shared" si="1"/>
        <v>340961</v>
      </c>
      <c r="D17" s="44">
        <f t="shared" si="1"/>
        <v>380244</v>
      </c>
      <c r="E17" s="44">
        <f t="shared" si="1"/>
        <v>403079</v>
      </c>
      <c r="F17" s="44">
        <f t="shared" si="1"/>
        <v>394075</v>
      </c>
      <c r="G17" s="44">
        <f t="shared" si="1"/>
        <v>391925</v>
      </c>
      <c r="H17" s="44">
        <f t="shared" si="1"/>
        <v>269514</v>
      </c>
      <c r="I17" s="44">
        <f t="shared" si="1"/>
        <v>269514</v>
      </c>
      <c r="J17" s="44">
        <f t="shared" si="1"/>
        <v>268514</v>
      </c>
      <c r="K17" s="44">
        <f t="shared" si="1"/>
        <v>277761</v>
      </c>
      <c r="L17" s="44">
        <f t="shared" si="1"/>
        <v>269513</v>
      </c>
      <c r="M17" s="44">
        <f t="shared" si="1"/>
        <v>269513</v>
      </c>
      <c r="N17" s="44">
        <f t="shared" si="1"/>
        <v>269513</v>
      </c>
      <c r="O17" s="44">
        <f t="shared" si="1"/>
        <v>3804126</v>
      </c>
    </row>
    <row r="18" spans="1:15" ht="12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2.75">
      <c r="A20" s="36" t="s">
        <v>0</v>
      </c>
      <c r="B20" s="37" t="s">
        <v>39</v>
      </c>
      <c r="C20" s="37" t="s">
        <v>40</v>
      </c>
      <c r="D20" s="37" t="s">
        <v>41</v>
      </c>
      <c r="E20" s="37" t="s">
        <v>42</v>
      </c>
      <c r="F20" s="37" t="s">
        <v>43</v>
      </c>
      <c r="G20" s="37" t="s">
        <v>44</v>
      </c>
      <c r="H20" s="37" t="s">
        <v>45</v>
      </c>
      <c r="I20" s="37" t="s">
        <v>46</v>
      </c>
      <c r="J20" s="37" t="s">
        <v>47</v>
      </c>
      <c r="K20" s="37" t="s">
        <v>48</v>
      </c>
      <c r="L20" s="37" t="s">
        <v>49</v>
      </c>
      <c r="M20" s="37" t="s">
        <v>50</v>
      </c>
      <c r="N20" s="37" t="s">
        <v>51</v>
      </c>
      <c r="O20" s="37" t="s">
        <v>27</v>
      </c>
    </row>
    <row r="21" spans="1:15" ht="12.75">
      <c r="A21" s="38" t="s">
        <v>54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8" t="s">
        <v>141</v>
      </c>
      <c r="B22" s="39">
        <v>571053</v>
      </c>
      <c r="C22" s="39">
        <v>93945</v>
      </c>
      <c r="D22" s="39">
        <v>92494</v>
      </c>
      <c r="E22" s="39">
        <v>92494</v>
      </c>
      <c r="F22" s="39">
        <v>92494</v>
      </c>
      <c r="G22" s="39">
        <v>92494</v>
      </c>
      <c r="H22" s="39">
        <v>15305</v>
      </c>
      <c r="I22" s="39">
        <v>15305</v>
      </c>
      <c r="J22" s="39">
        <v>15305</v>
      </c>
      <c r="K22" s="39">
        <v>15305</v>
      </c>
      <c r="L22" s="39">
        <v>15305</v>
      </c>
      <c r="M22" s="39">
        <v>15305</v>
      </c>
      <c r="N22" s="39">
        <v>15302</v>
      </c>
      <c r="O22" s="39">
        <f aca="true" t="shared" si="2" ref="O22:O32">SUM(C22:N22)</f>
        <v>571053</v>
      </c>
    </row>
    <row r="23" spans="1:15" ht="21">
      <c r="A23" s="85" t="s">
        <v>172</v>
      </c>
      <c r="B23" s="39">
        <v>88561</v>
      </c>
      <c r="C23" s="39">
        <v>13531</v>
      </c>
      <c r="D23" s="39">
        <v>13868</v>
      </c>
      <c r="E23" s="39">
        <v>13686</v>
      </c>
      <c r="F23" s="39">
        <v>13686</v>
      </c>
      <c r="G23" s="39">
        <v>13686</v>
      </c>
      <c r="H23" s="39">
        <v>2850</v>
      </c>
      <c r="I23" s="39">
        <v>2850</v>
      </c>
      <c r="J23" s="39">
        <v>2850</v>
      </c>
      <c r="K23" s="39">
        <v>2850</v>
      </c>
      <c r="L23" s="39">
        <v>2850</v>
      </c>
      <c r="M23" s="39">
        <v>2850</v>
      </c>
      <c r="N23" s="39">
        <v>3004</v>
      </c>
      <c r="O23" s="39">
        <f t="shared" si="2"/>
        <v>88561</v>
      </c>
    </row>
    <row r="24" spans="1:15" ht="12.75">
      <c r="A24" s="38" t="s">
        <v>143</v>
      </c>
      <c r="B24" s="66">
        <v>157151</v>
      </c>
      <c r="C24" s="39">
        <v>10039</v>
      </c>
      <c r="D24" s="39">
        <v>18489</v>
      </c>
      <c r="E24" s="39">
        <v>19283</v>
      </c>
      <c r="F24" s="39">
        <v>19783</v>
      </c>
      <c r="G24" s="39">
        <v>19283</v>
      </c>
      <c r="H24" s="39">
        <v>10039</v>
      </c>
      <c r="I24" s="39">
        <v>10039</v>
      </c>
      <c r="J24" s="39">
        <v>10039</v>
      </c>
      <c r="K24" s="39">
        <v>10039</v>
      </c>
      <c r="L24" s="39">
        <v>10039</v>
      </c>
      <c r="M24" s="39">
        <v>10039</v>
      </c>
      <c r="N24" s="39">
        <v>10040</v>
      </c>
      <c r="O24" s="39">
        <f>SUM(C24:N24)</f>
        <v>157151</v>
      </c>
    </row>
    <row r="25" spans="1:15" ht="12.75">
      <c r="A25" s="38" t="s">
        <v>144</v>
      </c>
      <c r="B25" s="39">
        <v>30363</v>
      </c>
      <c r="C25" s="39">
        <v>2164</v>
      </c>
      <c r="D25" s="39">
        <v>2164</v>
      </c>
      <c r="E25" s="39">
        <v>2172</v>
      </c>
      <c r="F25" s="39">
        <v>2164</v>
      </c>
      <c r="G25" s="39">
        <v>8800</v>
      </c>
      <c r="H25" s="39">
        <v>1945</v>
      </c>
      <c r="I25" s="39">
        <v>1945</v>
      </c>
      <c r="J25" s="39">
        <v>1845</v>
      </c>
      <c r="K25" s="39">
        <v>1845</v>
      </c>
      <c r="L25" s="39">
        <v>1773</v>
      </c>
      <c r="M25" s="39">
        <v>1773</v>
      </c>
      <c r="N25" s="39">
        <v>1773</v>
      </c>
      <c r="O25" s="39">
        <f>SUM(C25:N25)</f>
        <v>30363</v>
      </c>
    </row>
    <row r="26" spans="1:15" ht="21">
      <c r="A26" s="85" t="s">
        <v>173</v>
      </c>
      <c r="B26" s="66">
        <v>76971</v>
      </c>
      <c r="C26" s="39">
        <v>7021</v>
      </c>
      <c r="D26" s="39">
        <v>7021</v>
      </c>
      <c r="E26" s="39">
        <v>7021</v>
      </c>
      <c r="F26" s="39">
        <v>7021</v>
      </c>
      <c r="G26" s="39">
        <v>4619</v>
      </c>
      <c r="H26" s="39">
        <v>6324</v>
      </c>
      <c r="I26" s="39">
        <v>6324</v>
      </c>
      <c r="J26" s="39">
        <v>6324</v>
      </c>
      <c r="K26" s="39">
        <v>6324</v>
      </c>
      <c r="L26" s="39">
        <v>6324</v>
      </c>
      <c r="M26" s="39">
        <v>6324</v>
      </c>
      <c r="N26" s="39">
        <v>6324</v>
      </c>
      <c r="O26" s="39">
        <f t="shared" si="2"/>
        <v>76971</v>
      </c>
    </row>
    <row r="27" spans="1:15" s="67" customFormat="1" ht="12.75">
      <c r="A27" s="65" t="s">
        <v>386</v>
      </c>
      <c r="B27" s="66">
        <v>11900</v>
      </c>
      <c r="C27" s="66">
        <v>0</v>
      </c>
      <c r="D27" s="66">
        <v>0</v>
      </c>
      <c r="E27" s="66">
        <v>0</v>
      </c>
      <c r="F27" s="66">
        <v>367</v>
      </c>
      <c r="G27" s="66">
        <v>367</v>
      </c>
      <c r="H27" s="66">
        <v>1167</v>
      </c>
      <c r="I27" s="66">
        <v>1667</v>
      </c>
      <c r="J27" s="66">
        <v>1667</v>
      </c>
      <c r="K27" s="66">
        <v>1667</v>
      </c>
      <c r="L27" s="66">
        <v>1667</v>
      </c>
      <c r="M27" s="66">
        <v>1667</v>
      </c>
      <c r="N27" s="66">
        <v>1664</v>
      </c>
      <c r="O27" s="66">
        <f>SUM(C27:N27)</f>
        <v>11900</v>
      </c>
    </row>
    <row r="28" spans="1:15" ht="12.75">
      <c r="A28" s="38" t="s">
        <v>145</v>
      </c>
      <c r="B28" s="39">
        <v>2611996</v>
      </c>
      <c r="C28" s="39">
        <v>61063</v>
      </c>
      <c r="D28" s="39">
        <v>67069</v>
      </c>
      <c r="E28" s="39">
        <v>67069</v>
      </c>
      <c r="F28" s="39">
        <v>67069</v>
      </c>
      <c r="G28" s="39">
        <v>67069</v>
      </c>
      <c r="H28" s="39">
        <v>55280</v>
      </c>
      <c r="I28" s="39">
        <v>55280</v>
      </c>
      <c r="J28" s="39">
        <v>55280</v>
      </c>
      <c r="K28" s="39">
        <v>55280</v>
      </c>
      <c r="L28" s="39">
        <v>55280</v>
      </c>
      <c r="M28" s="39">
        <v>1951000</v>
      </c>
      <c r="N28" s="39">
        <v>55257</v>
      </c>
      <c r="O28" s="39">
        <f>SUM(C28:N28)</f>
        <v>2611996</v>
      </c>
    </row>
    <row r="29" spans="1:15" ht="12.75">
      <c r="A29" s="501" t="s">
        <v>146</v>
      </c>
      <c r="B29" s="39">
        <v>120377</v>
      </c>
      <c r="C29" s="39">
        <v>3349</v>
      </c>
      <c r="D29" s="39">
        <v>3349</v>
      </c>
      <c r="E29" s="39">
        <v>3534</v>
      </c>
      <c r="F29" s="39">
        <v>3349</v>
      </c>
      <c r="G29" s="39">
        <v>3350</v>
      </c>
      <c r="H29" s="39">
        <v>3350</v>
      </c>
      <c r="I29" s="39">
        <v>3350</v>
      </c>
      <c r="J29" s="39">
        <v>3350</v>
      </c>
      <c r="K29" s="39">
        <v>3349</v>
      </c>
      <c r="L29" s="39">
        <v>3349</v>
      </c>
      <c r="M29" s="39">
        <v>83349</v>
      </c>
      <c r="N29" s="39">
        <v>3349</v>
      </c>
      <c r="O29" s="39">
        <f t="shared" si="2"/>
        <v>120377</v>
      </c>
    </row>
    <row r="30" spans="1:15" ht="12.75">
      <c r="A30" s="38" t="s">
        <v>147</v>
      </c>
      <c r="B30" s="66">
        <v>12935</v>
      </c>
      <c r="C30" s="39">
        <v>1078</v>
      </c>
      <c r="D30" s="39">
        <v>1078</v>
      </c>
      <c r="E30" s="39">
        <v>1078</v>
      </c>
      <c r="F30" s="39">
        <v>1077</v>
      </c>
      <c r="G30" s="39">
        <v>1078</v>
      </c>
      <c r="H30" s="39">
        <v>1078</v>
      </c>
      <c r="I30" s="39">
        <v>1078</v>
      </c>
      <c r="J30" s="39">
        <v>1078</v>
      </c>
      <c r="K30" s="39">
        <v>1078</v>
      </c>
      <c r="L30" s="39">
        <v>1078</v>
      </c>
      <c r="M30" s="39">
        <v>1078</v>
      </c>
      <c r="N30" s="39">
        <v>1078</v>
      </c>
      <c r="O30" s="39">
        <f t="shared" si="2"/>
        <v>12935</v>
      </c>
    </row>
    <row r="31" spans="1:15" ht="12.75">
      <c r="A31" s="38" t="s">
        <v>225</v>
      </c>
      <c r="B31" s="66">
        <v>108140</v>
      </c>
      <c r="C31" s="39">
        <v>9233</v>
      </c>
      <c r="D31" s="39">
        <v>9105</v>
      </c>
      <c r="E31" s="39">
        <v>9105</v>
      </c>
      <c r="F31" s="39">
        <v>9105</v>
      </c>
      <c r="G31" s="39">
        <v>9104</v>
      </c>
      <c r="H31" s="39">
        <v>8978</v>
      </c>
      <c r="I31" s="39">
        <v>8978</v>
      </c>
      <c r="J31" s="39">
        <v>8978</v>
      </c>
      <c r="K31" s="39">
        <v>8978</v>
      </c>
      <c r="L31" s="39">
        <v>8978</v>
      </c>
      <c r="M31" s="39">
        <v>8978</v>
      </c>
      <c r="N31" s="39">
        <v>8620</v>
      </c>
      <c r="O31" s="39">
        <f t="shared" si="2"/>
        <v>108140</v>
      </c>
    </row>
    <row r="32" spans="1:15" ht="21">
      <c r="A32" s="85" t="s">
        <v>371</v>
      </c>
      <c r="B32" s="66">
        <v>14679</v>
      </c>
      <c r="C32" s="39">
        <v>8653</v>
      </c>
      <c r="D32" s="39">
        <v>548</v>
      </c>
      <c r="E32" s="39">
        <v>548</v>
      </c>
      <c r="F32" s="39">
        <v>548</v>
      </c>
      <c r="G32" s="39">
        <v>548</v>
      </c>
      <c r="H32" s="39">
        <v>548</v>
      </c>
      <c r="I32" s="39">
        <v>548</v>
      </c>
      <c r="J32" s="39">
        <v>548</v>
      </c>
      <c r="K32" s="39">
        <v>548</v>
      </c>
      <c r="L32" s="39">
        <v>548</v>
      </c>
      <c r="M32" s="39">
        <v>546</v>
      </c>
      <c r="N32" s="39">
        <v>548</v>
      </c>
      <c r="O32" s="39">
        <f t="shared" si="2"/>
        <v>14679</v>
      </c>
    </row>
    <row r="33" spans="1:15" ht="12.75">
      <c r="A33" s="43" t="s">
        <v>55</v>
      </c>
      <c r="B33" s="44">
        <f aca="true" t="shared" si="3" ref="B33:O33">SUM(B22:B32)</f>
        <v>3804126</v>
      </c>
      <c r="C33" s="44">
        <f t="shared" si="3"/>
        <v>210076</v>
      </c>
      <c r="D33" s="44">
        <f t="shared" si="3"/>
        <v>215185</v>
      </c>
      <c r="E33" s="44">
        <f t="shared" si="3"/>
        <v>215990</v>
      </c>
      <c r="F33" s="44">
        <f t="shared" si="3"/>
        <v>216663</v>
      </c>
      <c r="G33" s="44">
        <f t="shared" si="3"/>
        <v>220398</v>
      </c>
      <c r="H33" s="44">
        <f t="shared" si="3"/>
        <v>106864</v>
      </c>
      <c r="I33" s="44">
        <f t="shared" si="3"/>
        <v>107364</v>
      </c>
      <c r="J33" s="44">
        <f t="shared" si="3"/>
        <v>107264</v>
      </c>
      <c r="K33" s="44">
        <f t="shared" si="3"/>
        <v>107263</v>
      </c>
      <c r="L33" s="44">
        <f t="shared" si="3"/>
        <v>107191</v>
      </c>
      <c r="M33" s="44">
        <f t="shared" si="3"/>
        <v>2082909</v>
      </c>
      <c r="N33" s="44">
        <f t="shared" si="3"/>
        <v>106959</v>
      </c>
      <c r="O33" s="44">
        <f t="shared" si="3"/>
        <v>3804126</v>
      </c>
    </row>
  </sheetData>
  <sheetProtection/>
  <mergeCells count="1">
    <mergeCell ref="A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Header>&amp;R8 sz. melléklet
.../2016.(....) Egyek Önk.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5"/>
  <sheetViews>
    <sheetView view="pageLayout" workbookViewId="0" topLeftCell="A1">
      <selection activeCell="B23" sqref="B23:B28"/>
    </sheetView>
  </sheetViews>
  <sheetFormatPr defaultColWidth="9.00390625" defaultRowHeight="12.75"/>
  <cols>
    <col min="1" max="1" width="52.875" style="3" customWidth="1"/>
    <col min="2" max="2" width="14.50390625" style="3" customWidth="1"/>
    <col min="3" max="3" width="48.625" style="3" customWidth="1"/>
    <col min="4" max="4" width="15.375" style="3" customWidth="1"/>
    <col min="5" max="6" width="11.00390625" style="0" bestFit="1" customWidth="1"/>
  </cols>
  <sheetData>
    <row r="2" spans="1:4" ht="12.75">
      <c r="A2" s="657" t="s">
        <v>372</v>
      </c>
      <c r="B2" s="657"/>
      <c r="C2" s="657"/>
      <c r="D2" s="657"/>
    </row>
    <row r="3" spans="1:4" ht="12.75">
      <c r="A3" s="657"/>
      <c r="B3" s="657"/>
      <c r="C3" s="657"/>
      <c r="D3" s="657"/>
    </row>
    <row r="4" spans="1:2" ht="12.75">
      <c r="A4" s="5"/>
      <c r="B4" s="5"/>
    </row>
    <row r="5" ht="13.5" thickBot="1">
      <c r="D5" s="334"/>
    </row>
    <row r="6" spans="1:4" ht="12.75">
      <c r="A6" s="8"/>
      <c r="B6" s="11" t="s">
        <v>266</v>
      </c>
      <c r="C6" s="134"/>
      <c r="D6" s="11" t="s">
        <v>266</v>
      </c>
    </row>
    <row r="7" spans="1:4" ht="12.75">
      <c r="A7" s="9" t="s">
        <v>17</v>
      </c>
      <c r="B7" s="9"/>
      <c r="C7" s="6" t="s">
        <v>18</v>
      </c>
      <c r="D7" s="9"/>
    </row>
    <row r="8" spans="1:4" ht="13.5" thickBot="1">
      <c r="A8" s="10"/>
      <c r="B8" s="12" t="s">
        <v>14</v>
      </c>
      <c r="C8" s="133"/>
      <c r="D8" s="12" t="s">
        <v>14</v>
      </c>
    </row>
    <row r="9" spans="1:4" ht="12.75">
      <c r="A9" s="658" t="s">
        <v>19</v>
      </c>
      <c r="B9" s="659"/>
      <c r="C9" s="658" t="s">
        <v>1</v>
      </c>
      <c r="D9" s="659"/>
    </row>
    <row r="10" spans="1:4" ht="13.5" thickBot="1">
      <c r="A10" s="660"/>
      <c r="B10" s="661"/>
      <c r="C10" s="660"/>
      <c r="D10" s="661"/>
    </row>
    <row r="11" spans="1:5" ht="12.75" customHeight="1">
      <c r="A11" s="502" t="s">
        <v>141</v>
      </c>
      <c r="B11" s="503">
        <v>571053</v>
      </c>
      <c r="C11" s="504" t="s">
        <v>102</v>
      </c>
      <c r="D11" s="505">
        <v>761994</v>
      </c>
      <c r="E11" s="469"/>
    </row>
    <row r="12" spans="1:5" ht="12.75">
      <c r="A12" s="506" t="s">
        <v>172</v>
      </c>
      <c r="B12" s="507">
        <v>88561</v>
      </c>
      <c r="C12" s="508" t="s">
        <v>177</v>
      </c>
      <c r="D12" s="509">
        <v>37578</v>
      </c>
      <c r="E12" s="469"/>
    </row>
    <row r="13" spans="1:7" ht="14.25" customHeight="1">
      <c r="A13" s="510" t="s">
        <v>143</v>
      </c>
      <c r="B13" s="507">
        <v>157151</v>
      </c>
      <c r="C13" s="511" t="s">
        <v>100</v>
      </c>
      <c r="D13" s="509">
        <v>27024</v>
      </c>
      <c r="E13" s="112"/>
      <c r="F13" s="1"/>
      <c r="G13" s="112"/>
    </row>
    <row r="14" spans="1:5" ht="12.75">
      <c r="A14" s="510" t="s">
        <v>144</v>
      </c>
      <c r="B14" s="507">
        <v>30363</v>
      </c>
      <c r="C14" s="512" t="s">
        <v>117</v>
      </c>
      <c r="D14" s="509">
        <v>2359</v>
      </c>
      <c r="E14" s="67"/>
    </row>
    <row r="15" spans="1:7" ht="12.75">
      <c r="A15" s="510" t="s">
        <v>174</v>
      </c>
      <c r="B15" s="507">
        <v>86161</v>
      </c>
      <c r="C15" s="508" t="s">
        <v>178</v>
      </c>
      <c r="D15" s="509">
        <v>112439</v>
      </c>
      <c r="E15" s="67"/>
      <c r="G15" s="2"/>
    </row>
    <row r="16" spans="1:5" ht="15.75" customHeight="1">
      <c r="A16" s="510" t="s">
        <v>175</v>
      </c>
      <c r="B16" s="507">
        <v>9190</v>
      </c>
      <c r="C16" s="511" t="s">
        <v>337</v>
      </c>
      <c r="D16" s="509">
        <v>112439</v>
      </c>
      <c r="E16" s="67"/>
    </row>
    <row r="17" spans="1:5" ht="15.75" customHeight="1" thickBot="1">
      <c r="A17" s="513" t="s">
        <v>155</v>
      </c>
      <c r="B17" s="514">
        <v>8105</v>
      </c>
      <c r="C17" s="515"/>
      <c r="D17" s="516"/>
      <c r="E17" s="67"/>
    </row>
    <row r="18" spans="1:6" ht="13.5" thickBot="1">
      <c r="A18" s="517" t="s">
        <v>20</v>
      </c>
      <c r="B18" s="518">
        <f>SUM(B11+B12+B13+B14+B15+B17)</f>
        <v>941394</v>
      </c>
      <c r="C18" s="519" t="s">
        <v>21</v>
      </c>
      <c r="D18" s="518">
        <f>SUM(D11:D15)</f>
        <v>941394</v>
      </c>
      <c r="E18" s="67"/>
      <c r="F18" s="86"/>
    </row>
    <row r="19" spans="1:6" ht="15.75" customHeight="1" thickBot="1">
      <c r="A19" s="655" t="s">
        <v>382</v>
      </c>
      <c r="B19" s="656"/>
      <c r="C19" s="550">
        <f>B18-D18</f>
        <v>0</v>
      </c>
      <c r="D19" s="541"/>
      <c r="E19" s="67"/>
      <c r="F19" s="86"/>
    </row>
    <row r="20" spans="1:5" ht="12.75">
      <c r="A20" s="542" t="s">
        <v>22</v>
      </c>
      <c r="B20" s="543"/>
      <c r="C20" s="544" t="s">
        <v>23</v>
      </c>
      <c r="D20" s="545"/>
      <c r="E20" s="67"/>
    </row>
    <row r="21" spans="1:5" ht="13.5" thickBot="1">
      <c r="A21" s="546"/>
      <c r="B21" s="547"/>
      <c r="C21" s="548"/>
      <c r="D21" s="549"/>
      <c r="E21" s="67"/>
    </row>
    <row r="22" spans="1:5" ht="12.75">
      <c r="A22" s="520" t="s">
        <v>176</v>
      </c>
      <c r="B22" s="503">
        <v>2710</v>
      </c>
      <c r="C22" s="521" t="s">
        <v>338</v>
      </c>
      <c r="D22" s="505">
        <v>19143</v>
      </c>
      <c r="E22" s="67"/>
    </row>
    <row r="23" spans="1:5" ht="12.75">
      <c r="A23" s="522"/>
      <c r="B23" s="523"/>
      <c r="C23" s="524" t="s">
        <v>106</v>
      </c>
      <c r="D23" s="509">
        <v>2115740</v>
      </c>
      <c r="E23" s="67"/>
    </row>
    <row r="24" spans="1:5" ht="12.75">
      <c r="A24" s="522"/>
      <c r="B24" s="523"/>
      <c r="C24" s="511" t="s">
        <v>177</v>
      </c>
      <c r="D24" s="509">
        <v>44941</v>
      </c>
      <c r="E24" s="67"/>
    </row>
    <row r="25" spans="1:5" ht="12.75">
      <c r="A25" s="522"/>
      <c r="B25" s="523"/>
      <c r="C25" s="511" t="s">
        <v>100</v>
      </c>
      <c r="D25" s="509">
        <v>430046</v>
      </c>
      <c r="E25" s="67"/>
    </row>
    <row r="26" spans="1:5" ht="12.75">
      <c r="A26" s="512" t="s">
        <v>145</v>
      </c>
      <c r="B26" s="507">
        <v>2611996</v>
      </c>
      <c r="C26" s="508" t="s">
        <v>120</v>
      </c>
      <c r="D26" s="509"/>
      <c r="E26" s="67"/>
    </row>
    <row r="27" spans="1:5" ht="12.75">
      <c r="A27" s="512" t="s">
        <v>146</v>
      </c>
      <c r="B27" s="507">
        <v>120377</v>
      </c>
      <c r="C27" s="508" t="s">
        <v>108</v>
      </c>
      <c r="D27" s="509">
        <v>514</v>
      </c>
      <c r="E27" s="67"/>
    </row>
    <row r="28" spans="1:5" ht="15" customHeight="1">
      <c r="A28" s="512" t="s">
        <v>147</v>
      </c>
      <c r="B28" s="507">
        <v>12935</v>
      </c>
      <c r="C28" s="511" t="s">
        <v>179</v>
      </c>
      <c r="D28" s="509">
        <v>144208</v>
      </c>
      <c r="E28" s="67"/>
    </row>
    <row r="29" spans="1:5" ht="15" customHeight="1">
      <c r="A29" s="525" t="s">
        <v>155</v>
      </c>
      <c r="B29" s="507">
        <v>6574</v>
      </c>
      <c r="C29" s="508" t="s">
        <v>335</v>
      </c>
      <c r="D29" s="509">
        <v>123619</v>
      </c>
      <c r="E29" s="67"/>
    </row>
    <row r="30" spans="1:5" ht="15" customHeight="1" thickBot="1">
      <c r="A30" s="526"/>
      <c r="B30" s="514"/>
      <c r="C30" s="527" t="s">
        <v>336</v>
      </c>
      <c r="D30" s="516">
        <v>20589</v>
      </c>
      <c r="E30" s="67"/>
    </row>
    <row r="31" spans="1:6" ht="13.5" thickBot="1">
      <c r="A31" s="528" t="s">
        <v>24</v>
      </c>
      <c r="B31" s="529">
        <f>SUM(B22:B29)</f>
        <v>2754592</v>
      </c>
      <c r="C31" s="530" t="s">
        <v>25</v>
      </c>
      <c r="D31" s="529">
        <f>SUM(D22:D28)</f>
        <v>2754592</v>
      </c>
      <c r="E31" s="67"/>
      <c r="F31" s="86"/>
    </row>
    <row r="32" spans="1:4" ht="18">
      <c r="A32" s="662" t="s">
        <v>383</v>
      </c>
      <c r="B32" s="663"/>
      <c r="C32" s="552">
        <f>B31-D31</f>
        <v>0</v>
      </c>
      <c r="D32" s="551"/>
    </row>
    <row r="33" spans="1:4" ht="13.5" thickBot="1">
      <c r="A33" s="7" t="s">
        <v>26</v>
      </c>
      <c r="B33" s="531">
        <f>B18+B31</f>
        <v>3695986</v>
      </c>
      <c r="C33" s="13" t="s">
        <v>26</v>
      </c>
      <c r="D33" s="531">
        <f>D18+D31</f>
        <v>3695986</v>
      </c>
    </row>
    <row r="34" ht="12.75">
      <c r="D34" s="532"/>
    </row>
    <row r="35" spans="2:4" ht="12.75">
      <c r="B35" s="4"/>
      <c r="D35" s="4"/>
    </row>
  </sheetData>
  <sheetProtection/>
  <mergeCells count="5">
    <mergeCell ref="A19:B19"/>
    <mergeCell ref="A2:D3"/>
    <mergeCell ref="A9:B10"/>
    <mergeCell ref="C9:D10"/>
    <mergeCell ref="A32:B3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&amp;R10. sz. melléklet
.../2016.(...) Egyek Önk.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4">
      <selection activeCell="E27" sqref="E27"/>
    </sheetView>
  </sheetViews>
  <sheetFormatPr defaultColWidth="9.00390625" defaultRowHeight="12.75"/>
  <cols>
    <col min="1" max="1" width="13.625" style="0" customWidth="1"/>
    <col min="2" max="2" width="13.875" style="0" customWidth="1"/>
    <col min="3" max="3" width="9.875" style="0" customWidth="1"/>
    <col min="4" max="4" width="11.25390625" style="0" customWidth="1"/>
    <col min="5" max="5" width="13.875" style="0" customWidth="1"/>
    <col min="6" max="6" width="16.125" style="0" customWidth="1"/>
  </cols>
  <sheetData>
    <row r="1" spans="1:7" ht="21">
      <c r="A1" s="664" t="s">
        <v>73</v>
      </c>
      <c r="B1" s="664"/>
      <c r="C1" s="664"/>
      <c r="D1" s="664"/>
      <c r="E1" s="664"/>
      <c r="F1" s="664"/>
      <c r="G1" s="664"/>
    </row>
    <row r="2" spans="1:7" ht="15">
      <c r="A2" s="69"/>
      <c r="B2" s="69"/>
      <c r="C2" s="69"/>
      <c r="D2" s="69"/>
      <c r="E2" s="69"/>
      <c r="F2" s="69"/>
      <c r="G2" s="69"/>
    </row>
    <row r="3" ht="15">
      <c r="E3" s="69"/>
    </row>
    <row r="4" spans="1:7" ht="15">
      <c r="A4" s="641" t="s">
        <v>267</v>
      </c>
      <c r="B4" s="641"/>
      <c r="C4" s="641"/>
      <c r="D4" s="641"/>
      <c r="E4" s="641"/>
      <c r="F4" s="641"/>
      <c r="G4" s="641"/>
    </row>
    <row r="5" spans="1:7" ht="15">
      <c r="A5" s="641" t="s">
        <v>74</v>
      </c>
      <c r="B5" s="641"/>
      <c r="C5" s="641"/>
      <c r="D5" s="641"/>
      <c r="E5" s="641"/>
      <c r="F5" s="641"/>
      <c r="G5" s="641"/>
    </row>
    <row r="7" ht="12.75">
      <c r="F7" t="s">
        <v>30</v>
      </c>
    </row>
    <row r="9" spans="1:6" ht="15">
      <c r="A9" s="665" t="s">
        <v>373</v>
      </c>
      <c r="B9" s="665"/>
      <c r="C9" s="665"/>
      <c r="D9" s="665"/>
      <c r="F9" s="71">
        <f>SUM(F11:F17)</f>
        <v>2710</v>
      </c>
    </row>
    <row r="11" spans="1:6" ht="13.5">
      <c r="A11" s="666" t="s">
        <v>374</v>
      </c>
      <c r="B11" s="666"/>
      <c r="C11" s="666"/>
      <c r="D11" s="666"/>
      <c r="E11" s="666"/>
      <c r="F11" s="155">
        <v>444</v>
      </c>
    </row>
    <row r="12" spans="1:6" ht="13.5">
      <c r="A12" s="666" t="s">
        <v>375</v>
      </c>
      <c r="B12" s="666"/>
      <c r="C12" s="666"/>
      <c r="D12" s="666"/>
      <c r="E12" s="666"/>
      <c r="F12" s="155">
        <v>254</v>
      </c>
    </row>
    <row r="13" spans="1:6" ht="13.5">
      <c r="A13" s="666" t="s">
        <v>376</v>
      </c>
      <c r="B13" s="666"/>
      <c r="C13" s="666"/>
      <c r="D13" s="666"/>
      <c r="E13" s="666"/>
      <c r="F13" s="155">
        <v>572</v>
      </c>
    </row>
    <row r="14" spans="1:7" ht="13.5">
      <c r="A14" s="666" t="s">
        <v>377</v>
      </c>
      <c r="B14" s="666"/>
      <c r="C14" s="666"/>
      <c r="D14" s="666"/>
      <c r="E14" s="666"/>
      <c r="F14" s="72">
        <v>114</v>
      </c>
      <c r="G14" s="2"/>
    </row>
    <row r="15" spans="1:7" ht="13.5">
      <c r="A15" s="666" t="s">
        <v>378</v>
      </c>
      <c r="B15" s="666"/>
      <c r="C15" s="666"/>
      <c r="D15" s="666"/>
      <c r="E15" s="666"/>
      <c r="F15" s="72">
        <v>699</v>
      </c>
      <c r="G15" s="2"/>
    </row>
    <row r="16" spans="1:7" ht="13.5">
      <c r="A16" s="666" t="s">
        <v>379</v>
      </c>
      <c r="B16" s="666"/>
      <c r="C16" s="666"/>
      <c r="D16" s="666"/>
      <c r="E16" s="666"/>
      <c r="F16" s="72">
        <v>127</v>
      </c>
      <c r="G16" s="2"/>
    </row>
    <row r="17" spans="1:7" ht="13.5">
      <c r="A17" s="666" t="s">
        <v>380</v>
      </c>
      <c r="B17" s="666"/>
      <c r="C17" s="666"/>
      <c r="D17" s="666"/>
      <c r="E17" s="666"/>
      <c r="F17" s="534">
        <v>500</v>
      </c>
      <c r="G17" s="2"/>
    </row>
    <row r="18" spans="1:7" ht="13.5">
      <c r="A18" s="533"/>
      <c r="B18" s="533"/>
      <c r="C18" s="533"/>
      <c r="D18" s="533"/>
      <c r="E18" s="533"/>
      <c r="F18" s="534"/>
      <c r="G18" s="2"/>
    </row>
    <row r="19" spans="1:7" ht="13.5">
      <c r="A19" s="533"/>
      <c r="B19" s="533"/>
      <c r="C19" s="533"/>
      <c r="D19" s="533"/>
      <c r="E19" s="533"/>
      <c r="F19" s="534"/>
      <c r="G19" s="2"/>
    </row>
    <row r="20" spans="1:7" ht="15">
      <c r="A20" s="71" t="s">
        <v>75</v>
      </c>
      <c r="B20" s="2"/>
      <c r="C20" s="2"/>
      <c r="D20" s="2"/>
      <c r="E20" s="2"/>
      <c r="F20" s="71">
        <f>SUM(F22:F23)</f>
        <v>9190</v>
      </c>
      <c r="G20" s="2"/>
    </row>
    <row r="21" spans="1:7" ht="19.5" customHeight="1">
      <c r="A21" s="71"/>
      <c r="B21" s="2"/>
      <c r="C21" s="2"/>
      <c r="D21" s="671"/>
      <c r="E21" s="671"/>
      <c r="F21" s="72"/>
      <c r="G21" s="2"/>
    </row>
    <row r="22" spans="1:7" s="125" customFormat="1" ht="13.5">
      <c r="A22" s="667" t="s">
        <v>381</v>
      </c>
      <c r="B22" s="668"/>
      <c r="C22" s="668"/>
      <c r="D22" s="668"/>
      <c r="E22" s="668"/>
      <c r="F22" s="123">
        <v>9190</v>
      </c>
      <c r="G22" s="124"/>
    </row>
    <row r="23" spans="1:7" ht="13.5">
      <c r="A23" s="535"/>
      <c r="B23" s="536"/>
      <c r="C23" s="536"/>
      <c r="D23" s="669"/>
      <c r="E23" s="669"/>
      <c r="F23" s="72"/>
      <c r="G23" s="2"/>
    </row>
    <row r="24" spans="1:7" ht="13.5">
      <c r="A24" s="535"/>
      <c r="B24" s="536"/>
      <c r="C24" s="536"/>
      <c r="D24" s="670"/>
      <c r="E24" s="670"/>
      <c r="F24" s="70"/>
      <c r="G24" s="2"/>
    </row>
    <row r="25" spans="1:7" ht="13.5">
      <c r="A25" s="535"/>
      <c r="B25" s="536"/>
      <c r="C25" s="536"/>
      <c r="D25" s="536"/>
      <c r="E25" s="536"/>
      <c r="F25" s="2"/>
      <c r="G25" s="2"/>
    </row>
    <row r="26" spans="1:7" ht="21">
      <c r="A26" s="73" t="s">
        <v>76</v>
      </c>
      <c r="B26" s="73"/>
      <c r="C26" s="73"/>
      <c r="D26" s="73"/>
      <c r="E26" s="73"/>
      <c r="F26" s="73">
        <f>F20+F9</f>
        <v>11900</v>
      </c>
      <c r="G26" s="2"/>
    </row>
  </sheetData>
  <sheetProtection/>
  <mergeCells count="15">
    <mergeCell ref="A22:E22"/>
    <mergeCell ref="D23:E23"/>
    <mergeCell ref="D24:E24"/>
    <mergeCell ref="A13:E13"/>
    <mergeCell ref="A14:E14"/>
    <mergeCell ref="A15:E15"/>
    <mergeCell ref="A16:E16"/>
    <mergeCell ref="A17:E17"/>
    <mergeCell ref="D21:E21"/>
    <mergeCell ref="A1:G1"/>
    <mergeCell ref="A4:G4"/>
    <mergeCell ref="A5:G5"/>
    <mergeCell ref="A9:D9"/>
    <mergeCell ref="A11:E11"/>
    <mergeCell ref="A12:E12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&amp;R11. sz. melléklet
..../2016.(......) Egyek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B1">
      <selection activeCell="F6" sqref="F6"/>
    </sheetView>
  </sheetViews>
  <sheetFormatPr defaultColWidth="8.00390625" defaultRowHeight="12.75"/>
  <cols>
    <col min="1" max="1" width="4.875" style="553" customWidth="1"/>
    <col min="2" max="2" width="58.875" style="553" customWidth="1"/>
    <col min="3" max="3" width="16.625" style="553" customWidth="1"/>
    <col min="4" max="5" width="17.125" style="553" customWidth="1"/>
    <col min="6" max="6" width="19.00390625" style="553" customWidth="1"/>
    <col min="7" max="16384" width="8.00390625" style="553" customWidth="1"/>
  </cols>
  <sheetData>
    <row r="1" spans="1:6" ht="33" customHeight="1">
      <c r="A1" s="672" t="s">
        <v>387</v>
      </c>
      <c r="B1" s="672"/>
      <c r="C1" s="672"/>
      <c r="D1" s="672"/>
      <c r="E1" s="672"/>
      <c r="F1" s="672"/>
    </row>
    <row r="2" spans="1:6" ht="15.75" customHeight="1" thickBot="1">
      <c r="A2" s="554"/>
      <c r="B2" s="554"/>
      <c r="D2" s="555"/>
      <c r="F2" s="556" t="s">
        <v>388</v>
      </c>
    </row>
    <row r="3" spans="1:6" ht="26.25" customHeight="1" thickBot="1">
      <c r="A3" s="557" t="s">
        <v>60</v>
      </c>
      <c r="B3" s="558" t="s">
        <v>389</v>
      </c>
      <c r="C3" s="559" t="s">
        <v>88</v>
      </c>
      <c r="D3" s="560" t="s">
        <v>390</v>
      </c>
      <c r="E3" s="561" t="s">
        <v>391</v>
      </c>
      <c r="F3" s="560" t="s">
        <v>392</v>
      </c>
    </row>
    <row r="4" spans="1:6" ht="14.25" thickBot="1">
      <c r="A4" s="562">
        <v>1</v>
      </c>
      <c r="B4" s="563">
        <v>2</v>
      </c>
      <c r="C4" s="564">
        <v>3</v>
      </c>
      <c r="D4" s="565">
        <v>4</v>
      </c>
      <c r="E4" s="566">
        <v>5</v>
      </c>
      <c r="F4" s="567">
        <v>6</v>
      </c>
    </row>
    <row r="5" spans="1:6" ht="13.5">
      <c r="A5" s="568" t="s">
        <v>2</v>
      </c>
      <c r="B5" s="569" t="s">
        <v>393</v>
      </c>
      <c r="C5" s="570">
        <v>70224</v>
      </c>
      <c r="D5" s="571">
        <v>70224</v>
      </c>
      <c r="E5" s="572">
        <v>70224</v>
      </c>
      <c r="F5" s="573">
        <v>70224</v>
      </c>
    </row>
    <row r="6" spans="1:6" ht="13.5">
      <c r="A6" s="574" t="s">
        <v>6</v>
      </c>
      <c r="B6" s="575" t="s">
        <v>394</v>
      </c>
      <c r="C6" s="576"/>
      <c r="D6" s="577"/>
      <c r="E6" s="578"/>
      <c r="F6" s="579"/>
    </row>
    <row r="7" spans="1:9" ht="13.5">
      <c r="A7" s="574" t="s">
        <v>10</v>
      </c>
      <c r="B7" s="575" t="s">
        <v>395</v>
      </c>
      <c r="C7" s="576">
        <v>4280</v>
      </c>
      <c r="D7" s="577">
        <v>4280</v>
      </c>
      <c r="E7" s="578">
        <v>4280</v>
      </c>
      <c r="F7" s="579">
        <v>4280</v>
      </c>
      <c r="I7" s="580"/>
    </row>
    <row r="8" spans="1:6" ht="21">
      <c r="A8" s="574" t="s">
        <v>4</v>
      </c>
      <c r="B8" s="581" t="s">
        <v>396</v>
      </c>
      <c r="C8" s="576"/>
      <c r="D8" s="577"/>
      <c r="E8" s="578"/>
      <c r="F8" s="579"/>
    </row>
    <row r="9" spans="1:6" ht="13.5">
      <c r="A9" s="582" t="s">
        <v>7</v>
      </c>
      <c r="B9" s="583" t="s">
        <v>397</v>
      </c>
      <c r="C9" s="584"/>
      <c r="D9" s="577"/>
      <c r="E9" s="578"/>
      <c r="F9" s="579"/>
    </row>
    <row r="10" spans="1:6" ht="13.5">
      <c r="A10" s="574" t="s">
        <v>11</v>
      </c>
      <c r="B10" s="575" t="s">
        <v>398</v>
      </c>
      <c r="C10" s="576"/>
      <c r="D10" s="577"/>
      <c r="E10" s="578"/>
      <c r="F10" s="579"/>
    </row>
    <row r="11" spans="1:6" ht="14.25" thickBot="1">
      <c r="A11" s="582" t="s">
        <v>5</v>
      </c>
      <c r="B11" s="583" t="s">
        <v>399</v>
      </c>
      <c r="C11" s="584"/>
      <c r="D11" s="585"/>
      <c r="E11" s="586"/>
      <c r="F11" s="587"/>
    </row>
    <row r="12" spans="1:6" s="590" customFormat="1" ht="14.25" thickBot="1">
      <c r="A12" s="673" t="s">
        <v>400</v>
      </c>
      <c r="B12" s="674"/>
      <c r="C12" s="588">
        <f>SUM(C5:C11)</f>
        <v>74504</v>
      </c>
      <c r="D12" s="589">
        <f>SUM(D5:D11)</f>
        <v>74504</v>
      </c>
      <c r="E12" s="589">
        <f>SUM(E5:E11)</f>
        <v>74504</v>
      </c>
      <c r="F12" s="589">
        <f>SUM(F5:F11)</f>
        <v>74504</v>
      </c>
    </row>
    <row r="13" spans="1:6" s="592" customFormat="1" ht="33" customHeight="1" thickBot="1">
      <c r="A13" s="675" t="s">
        <v>401</v>
      </c>
      <c r="B13" s="676"/>
      <c r="C13" s="591">
        <f>C12*0.5</f>
        <v>37252</v>
      </c>
      <c r="D13" s="591">
        <f>D12*0.5</f>
        <v>37252</v>
      </c>
      <c r="E13" s="591">
        <f>E12*0.5</f>
        <v>37252</v>
      </c>
      <c r="F13" s="591">
        <f>F12*0.5</f>
        <v>37252</v>
      </c>
    </row>
    <row r="14" spans="1:6" s="592" customFormat="1" ht="14.25" thickBot="1">
      <c r="A14" s="677"/>
      <c r="B14" s="678"/>
      <c r="C14" s="593">
        <f>C13/C12</f>
        <v>0.5</v>
      </c>
      <c r="D14" s="593">
        <f>D13/D12</f>
        <v>0.5</v>
      </c>
      <c r="E14" s="593">
        <f>E13/E12</f>
        <v>0.5</v>
      </c>
      <c r="F14" s="593">
        <f>F13/F12</f>
        <v>0.5</v>
      </c>
    </row>
  </sheetData>
  <sheetProtection/>
  <mergeCells count="4">
    <mergeCell ref="A1:F1"/>
    <mergeCell ref="A12:B12"/>
    <mergeCell ref="A13:B13"/>
    <mergeCell ref="A14:B1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14. melléklet a ...../2016. (....)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E13" sqref="E13"/>
    </sheetView>
  </sheetViews>
  <sheetFormatPr defaultColWidth="9.00390625" defaultRowHeight="12.75"/>
  <cols>
    <col min="1" max="1" width="56.625" style="0" customWidth="1"/>
    <col min="2" max="2" width="13.875" style="0" customWidth="1"/>
    <col min="3" max="4" width="16.50390625" style="0" customWidth="1"/>
    <col min="5" max="6" width="16.125" style="0" customWidth="1"/>
    <col min="7" max="7" width="15.50390625" style="0" customWidth="1"/>
    <col min="8" max="9" width="17.50390625" style="0" customWidth="1"/>
    <col min="10" max="10" width="17.875" style="0" customWidth="1"/>
  </cols>
  <sheetData>
    <row r="1" spans="1:16" ht="36.75" customHeight="1">
      <c r="A1" s="609" t="s">
        <v>250</v>
      </c>
      <c r="B1" s="609"/>
      <c r="C1" s="609"/>
      <c r="D1" s="609"/>
      <c r="E1" s="609"/>
      <c r="F1" s="609"/>
      <c r="G1" s="609"/>
      <c r="H1" s="609"/>
      <c r="I1" s="609"/>
      <c r="J1" s="609"/>
      <c r="K1" s="288"/>
      <c r="L1" s="288"/>
      <c r="M1" s="288"/>
      <c r="N1" s="288"/>
      <c r="O1" s="288"/>
      <c r="P1" s="288"/>
    </row>
    <row r="4" ht="13.5" thickBot="1"/>
    <row r="5" spans="1:10" ht="86.25" customHeight="1" thickBot="1">
      <c r="A5" s="607" t="s">
        <v>121</v>
      </c>
      <c r="B5" s="102" t="s">
        <v>102</v>
      </c>
      <c r="C5" s="102" t="s">
        <v>106</v>
      </c>
      <c r="D5" s="102" t="s">
        <v>119</v>
      </c>
      <c r="E5" s="102" t="s">
        <v>100</v>
      </c>
      <c r="F5" s="102" t="s">
        <v>120</v>
      </c>
      <c r="G5" s="102" t="s">
        <v>117</v>
      </c>
      <c r="H5" s="102" t="s">
        <v>108</v>
      </c>
      <c r="I5" s="102" t="s">
        <v>115</v>
      </c>
      <c r="J5" s="103" t="s">
        <v>13</v>
      </c>
    </row>
    <row r="6" spans="1:10" ht="25.5" customHeight="1" thickBot="1">
      <c r="A6" s="608"/>
      <c r="B6" s="115" t="s">
        <v>248</v>
      </c>
      <c r="C6" s="115" t="s">
        <v>248</v>
      </c>
      <c r="D6" s="115" t="s">
        <v>248</v>
      </c>
      <c r="E6" s="115" t="s">
        <v>248</v>
      </c>
      <c r="F6" s="115" t="s">
        <v>248</v>
      </c>
      <c r="G6" s="115" t="s">
        <v>248</v>
      </c>
      <c r="H6" s="115" t="s">
        <v>248</v>
      </c>
      <c r="I6" s="115" t="s">
        <v>248</v>
      </c>
      <c r="J6" s="115" t="s">
        <v>248</v>
      </c>
    </row>
    <row r="7" spans="1:10" s="244" customFormat="1" ht="27.75" customHeight="1">
      <c r="A7" s="287" t="s">
        <v>271</v>
      </c>
      <c r="B7" s="279"/>
      <c r="C7" s="279"/>
      <c r="D7" s="279"/>
      <c r="E7" s="280">
        <v>235</v>
      </c>
      <c r="F7" s="279"/>
      <c r="G7" s="279"/>
      <c r="H7" s="281"/>
      <c r="I7" s="286"/>
      <c r="J7" s="252">
        <f>SUM(B7:I7)</f>
        <v>235</v>
      </c>
    </row>
    <row r="8" spans="1:10" ht="13.5" thickBot="1">
      <c r="A8" s="344" t="s">
        <v>132</v>
      </c>
      <c r="B8" s="131"/>
      <c r="C8" s="130"/>
      <c r="D8" s="130"/>
      <c r="E8" s="131">
        <v>960</v>
      </c>
      <c r="F8" s="130"/>
      <c r="G8" s="131"/>
      <c r="H8" s="247"/>
      <c r="I8" s="285"/>
      <c r="J8" s="248">
        <f>SUM(B8:I8)</f>
        <v>960</v>
      </c>
    </row>
    <row r="9" spans="1:10" ht="27.75" customHeight="1" thickBot="1">
      <c r="A9" s="345" t="s">
        <v>123</v>
      </c>
      <c r="B9" s="100"/>
      <c r="C9" s="100"/>
      <c r="D9" s="100"/>
      <c r="E9" s="100">
        <v>18476</v>
      </c>
      <c r="F9" s="100"/>
      <c r="G9" s="100"/>
      <c r="H9" s="249"/>
      <c r="I9" s="282"/>
      <c r="J9" s="248">
        <f aca="true" t="shared" si="0" ref="J9:J24">SUM(B9:I9)</f>
        <v>18476</v>
      </c>
    </row>
    <row r="10" spans="1:10" s="75" customFormat="1" ht="15.75" customHeight="1" thickBot="1">
      <c r="A10" s="345" t="s">
        <v>125</v>
      </c>
      <c r="B10" s="100">
        <v>304821</v>
      </c>
      <c r="C10" s="100"/>
      <c r="D10" s="100"/>
      <c r="E10" s="101"/>
      <c r="F10" s="100"/>
      <c r="G10" s="101"/>
      <c r="H10" s="250"/>
      <c r="I10" s="282"/>
      <c r="J10" s="248">
        <f t="shared" si="0"/>
        <v>304821</v>
      </c>
    </row>
    <row r="11" spans="1:10" ht="13.5" thickBot="1">
      <c r="A11" s="344" t="s">
        <v>340</v>
      </c>
      <c r="B11" s="340"/>
      <c r="C11" s="340"/>
      <c r="D11" s="340"/>
      <c r="E11" s="341"/>
      <c r="F11" s="340"/>
      <c r="G11" s="341"/>
      <c r="H11" s="342"/>
      <c r="I11" s="282">
        <v>133028</v>
      </c>
      <c r="J11" s="248">
        <f t="shared" si="0"/>
        <v>133028</v>
      </c>
    </row>
    <row r="12" spans="1:10" ht="13.5" thickBot="1">
      <c r="A12" s="344" t="s">
        <v>129</v>
      </c>
      <c r="B12" s="121">
        <v>53424</v>
      </c>
      <c r="C12" s="121"/>
      <c r="D12" s="129"/>
      <c r="E12" s="121"/>
      <c r="F12" s="129"/>
      <c r="G12" s="129"/>
      <c r="H12" s="246"/>
      <c r="I12" s="328"/>
      <c r="J12" s="248">
        <f t="shared" si="0"/>
        <v>53424</v>
      </c>
    </row>
    <row r="13" spans="1:10" ht="27.75" customHeight="1" thickBot="1">
      <c r="A13" s="344" t="s">
        <v>130</v>
      </c>
      <c r="B13" s="121">
        <v>414843</v>
      </c>
      <c r="C13" s="121">
        <v>55820</v>
      </c>
      <c r="D13" s="129"/>
      <c r="E13" s="121">
        <v>14718</v>
      </c>
      <c r="F13" s="129"/>
      <c r="G13" s="129"/>
      <c r="H13" s="246"/>
      <c r="I13" s="284"/>
      <c r="J13" s="248">
        <f t="shared" si="0"/>
        <v>485381</v>
      </c>
    </row>
    <row r="14" spans="1:10" ht="13.5" thickBot="1">
      <c r="A14" s="345" t="s">
        <v>270</v>
      </c>
      <c r="B14" s="100"/>
      <c r="C14" s="100"/>
      <c r="D14" s="100"/>
      <c r="E14" s="100">
        <v>383</v>
      </c>
      <c r="F14" s="100"/>
      <c r="G14" s="100"/>
      <c r="H14" s="249"/>
      <c r="I14" s="282"/>
      <c r="J14" s="248">
        <f t="shared" si="0"/>
        <v>383</v>
      </c>
    </row>
    <row r="15" spans="1:10" ht="13.5" thickBot="1">
      <c r="A15" s="345" t="s">
        <v>217</v>
      </c>
      <c r="B15" s="100"/>
      <c r="C15" s="100">
        <v>630000</v>
      </c>
      <c r="D15" s="100"/>
      <c r="E15" s="100"/>
      <c r="F15" s="100"/>
      <c r="G15" s="100"/>
      <c r="H15" s="249">
        <v>514</v>
      </c>
      <c r="I15" s="282"/>
      <c r="J15" s="248">
        <f t="shared" si="0"/>
        <v>630514</v>
      </c>
    </row>
    <row r="16" spans="1:10" ht="18" customHeight="1" thickBot="1">
      <c r="A16" s="345" t="s">
        <v>310</v>
      </c>
      <c r="B16" s="100"/>
      <c r="C16" s="100">
        <v>1429920</v>
      </c>
      <c r="D16" s="100"/>
      <c r="E16" s="100">
        <v>414951</v>
      </c>
      <c r="F16" s="100"/>
      <c r="G16" s="100"/>
      <c r="H16" s="249"/>
      <c r="I16" s="282"/>
      <c r="J16" s="248">
        <f t="shared" si="0"/>
        <v>1844871</v>
      </c>
    </row>
    <row r="17" spans="1:10" ht="18" customHeight="1" thickBot="1">
      <c r="A17" s="345" t="s">
        <v>124</v>
      </c>
      <c r="B17" s="100">
        <v>3335</v>
      </c>
      <c r="C17" s="100"/>
      <c r="D17" s="100"/>
      <c r="E17" s="100"/>
      <c r="F17" s="100"/>
      <c r="G17" s="100">
        <v>945</v>
      </c>
      <c r="H17" s="249"/>
      <c r="I17" s="282"/>
      <c r="J17" s="248">
        <f t="shared" si="0"/>
        <v>4280</v>
      </c>
    </row>
    <row r="18" spans="1:10" ht="13.5" thickBot="1">
      <c r="A18" s="344" t="s">
        <v>162</v>
      </c>
      <c r="B18" s="340"/>
      <c r="C18" s="340"/>
      <c r="D18" s="340"/>
      <c r="E18" s="340">
        <v>524</v>
      </c>
      <c r="F18" s="340"/>
      <c r="G18" s="340"/>
      <c r="H18" s="343"/>
      <c r="I18" s="282"/>
      <c r="J18" s="248">
        <f t="shared" si="0"/>
        <v>524</v>
      </c>
    </row>
    <row r="19" spans="1:10" ht="13.5" thickBot="1">
      <c r="A19" s="344" t="s">
        <v>131</v>
      </c>
      <c r="B19" s="121">
        <v>50</v>
      </c>
      <c r="C19" s="121"/>
      <c r="D19" s="129"/>
      <c r="E19" s="121"/>
      <c r="F19" s="129"/>
      <c r="G19" s="129"/>
      <c r="H19" s="246"/>
      <c r="I19" s="284"/>
      <c r="J19" s="248">
        <f t="shared" si="0"/>
        <v>50</v>
      </c>
    </row>
    <row r="20" spans="1:10" ht="13.5" thickBot="1">
      <c r="A20" s="346" t="s">
        <v>122</v>
      </c>
      <c r="B20" s="100"/>
      <c r="C20" s="100"/>
      <c r="D20" s="100"/>
      <c r="E20" s="100">
        <v>4592</v>
      </c>
      <c r="F20" s="100"/>
      <c r="G20" s="100"/>
      <c r="H20" s="249"/>
      <c r="I20" s="282"/>
      <c r="J20" s="248">
        <f t="shared" si="0"/>
        <v>4592</v>
      </c>
    </row>
    <row r="21" spans="1:10" ht="13.5" thickBot="1">
      <c r="A21" s="344" t="s">
        <v>218</v>
      </c>
      <c r="B21" s="121"/>
      <c r="C21" s="121"/>
      <c r="D21" s="129"/>
      <c r="E21" s="121"/>
      <c r="F21" s="129"/>
      <c r="G21" s="129">
        <v>1414</v>
      </c>
      <c r="H21" s="246"/>
      <c r="I21" s="284"/>
      <c r="J21" s="248">
        <f t="shared" si="0"/>
        <v>1414</v>
      </c>
    </row>
    <row r="22" spans="1:10" ht="27" thickBot="1">
      <c r="A22" s="344" t="s">
        <v>342</v>
      </c>
      <c r="B22" s="121"/>
      <c r="C22" s="121"/>
      <c r="D22" s="121">
        <v>2050</v>
      </c>
      <c r="E22" s="121"/>
      <c r="F22" s="129"/>
      <c r="G22" s="129"/>
      <c r="H22" s="246"/>
      <c r="I22" s="283"/>
      <c r="J22" s="248">
        <f t="shared" si="0"/>
        <v>2050</v>
      </c>
    </row>
    <row r="23" spans="1:10" ht="27" thickBot="1">
      <c r="A23" s="345" t="s">
        <v>126</v>
      </c>
      <c r="B23" s="100"/>
      <c r="C23" s="100"/>
      <c r="D23" s="100">
        <v>80469</v>
      </c>
      <c r="E23" s="100"/>
      <c r="F23" s="100"/>
      <c r="G23" s="100"/>
      <c r="H23" s="249"/>
      <c r="I23" s="282"/>
      <c r="J23" s="248">
        <f t="shared" si="0"/>
        <v>80469</v>
      </c>
    </row>
    <row r="24" spans="1:10" ht="30" customHeight="1" thickBot="1">
      <c r="A24" s="345" t="s">
        <v>127</v>
      </c>
      <c r="B24" s="81"/>
      <c r="C24" s="81"/>
      <c r="D24" s="81"/>
      <c r="E24" s="81"/>
      <c r="F24" s="128"/>
      <c r="G24" s="81"/>
      <c r="H24" s="251"/>
      <c r="I24" s="283">
        <v>123619</v>
      </c>
      <c r="J24" s="248">
        <f t="shared" si="0"/>
        <v>123619</v>
      </c>
    </row>
    <row r="25" spans="1:10" ht="13.5" thickBot="1">
      <c r="A25" s="245" t="s">
        <v>13</v>
      </c>
      <c r="B25" s="117">
        <f>SUM(B7:B21)</f>
        <v>776473</v>
      </c>
      <c r="C25" s="116">
        <f>SUM(C7:C21)</f>
        <v>2115740</v>
      </c>
      <c r="D25" s="347">
        <f>SUM(D7:D24)</f>
        <v>82519</v>
      </c>
      <c r="E25" s="116">
        <f>SUM(E7:E21)</f>
        <v>454839</v>
      </c>
      <c r="F25" s="117">
        <f>SUM(F7:F21)</f>
        <v>0</v>
      </c>
      <c r="G25" s="116">
        <f>SUM(G7:G21)</f>
        <v>2359</v>
      </c>
      <c r="H25" s="117">
        <f>SUM(H7:H21)</f>
        <v>514</v>
      </c>
      <c r="I25" s="116">
        <f>SUM(I7:I24)</f>
        <v>256647</v>
      </c>
      <c r="J25" s="117">
        <f>SUM(J7:J24)</f>
        <v>3689091</v>
      </c>
    </row>
  </sheetData>
  <sheetProtection/>
  <mergeCells count="2">
    <mergeCell ref="A5:A6"/>
    <mergeCell ref="A1:J1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&amp;R2/1)a sz. melléklete
...../2016.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A1">
      <selection activeCell="A1" sqref="A1:J2"/>
    </sheetView>
  </sheetViews>
  <sheetFormatPr defaultColWidth="9.00390625" defaultRowHeight="12.75"/>
  <cols>
    <col min="1" max="1" width="49.50390625" style="0" bestFit="1" customWidth="1"/>
    <col min="2" max="2" width="12.50390625" style="0" customWidth="1"/>
    <col min="3" max="3" width="14.375" style="0" customWidth="1"/>
    <col min="4" max="4" width="16.50390625" style="0" customWidth="1"/>
    <col min="5" max="6" width="16.125" style="0" customWidth="1"/>
    <col min="7" max="7" width="15.50390625" style="0" customWidth="1"/>
    <col min="8" max="9" width="17.50390625" style="0" customWidth="1"/>
    <col min="10" max="10" width="17.875" style="0" customWidth="1"/>
  </cols>
  <sheetData>
    <row r="1" spans="1:10" ht="15.75" customHeight="1">
      <c r="A1" s="606" t="s">
        <v>251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2.75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90.75" customHeight="1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25.5" customHeight="1" thickBot="1">
      <c r="A7" s="610"/>
      <c r="B7" s="145" t="s">
        <v>248</v>
      </c>
      <c r="C7" s="145" t="s">
        <v>248</v>
      </c>
      <c r="D7" s="145" t="s">
        <v>248</v>
      </c>
      <c r="E7" s="145" t="s">
        <v>248</v>
      </c>
      <c r="F7" s="145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</row>
    <row r="8" spans="1:10" s="75" customFormat="1" ht="13.5" thickBot="1">
      <c r="A8" s="349" t="s">
        <v>125</v>
      </c>
      <c r="B8" s="262">
        <v>2500</v>
      </c>
      <c r="C8" s="262"/>
      <c r="D8" s="262"/>
      <c r="E8" s="350"/>
      <c r="F8" s="262"/>
      <c r="G8" s="350"/>
      <c r="H8" s="350"/>
      <c r="I8" s="350"/>
      <c r="J8" s="351">
        <f>SUM(B8:I8)</f>
        <v>2500</v>
      </c>
    </row>
    <row r="9" spans="1:10" s="75" customFormat="1" ht="13.5" thickBot="1">
      <c r="A9" s="352" t="s">
        <v>341</v>
      </c>
      <c r="B9" s="147">
        <v>2164</v>
      </c>
      <c r="C9" s="147"/>
      <c r="D9" s="147"/>
      <c r="E9" s="147">
        <v>190</v>
      </c>
      <c r="F9" s="147"/>
      <c r="G9" s="147"/>
      <c r="H9" s="147"/>
      <c r="I9" s="147"/>
      <c r="J9" s="351">
        <f>SUM(B9:I9)</f>
        <v>2354</v>
      </c>
    </row>
    <row r="10" spans="1:10" s="75" customFormat="1" ht="13.5" thickBot="1">
      <c r="A10" s="353" t="s">
        <v>128</v>
      </c>
      <c r="B10" s="336"/>
      <c r="C10" s="336"/>
      <c r="D10" s="336"/>
      <c r="E10" s="336">
        <v>19</v>
      </c>
      <c r="F10" s="336"/>
      <c r="G10" s="336"/>
      <c r="H10" s="336"/>
      <c r="I10" s="336"/>
      <c r="J10" s="354">
        <f>SUM(B10:I10)</f>
        <v>19</v>
      </c>
    </row>
    <row r="11" spans="1:10" ht="13.5" thickBot="1">
      <c r="A11" s="355" t="s">
        <v>13</v>
      </c>
      <c r="B11" s="357">
        <f>SUM(B8:B10)</f>
        <v>4664</v>
      </c>
      <c r="C11" s="358">
        <f aca="true" t="shared" si="0" ref="C11:J11">SUM(C8:C10)</f>
        <v>0</v>
      </c>
      <c r="D11" s="358">
        <f t="shared" si="0"/>
        <v>0</v>
      </c>
      <c r="E11" s="358">
        <f t="shared" si="0"/>
        <v>209</v>
      </c>
      <c r="F11" s="358">
        <f t="shared" si="0"/>
        <v>0</v>
      </c>
      <c r="G11" s="358">
        <f t="shared" si="0"/>
        <v>0</v>
      </c>
      <c r="H11" s="358">
        <f t="shared" si="0"/>
        <v>0</v>
      </c>
      <c r="I11" s="359">
        <f t="shared" si="0"/>
        <v>0</v>
      </c>
      <c r="J11" s="356">
        <f t="shared" si="0"/>
        <v>4873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...../2016.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A1">
      <selection activeCell="A1" sqref="A1:J2"/>
    </sheetView>
  </sheetViews>
  <sheetFormatPr defaultColWidth="9.00390625" defaultRowHeight="12.75"/>
  <cols>
    <col min="1" max="1" width="49.375" style="0" customWidth="1"/>
    <col min="2" max="3" width="20.375" style="0" customWidth="1"/>
    <col min="4" max="4" width="15.50390625" style="0" customWidth="1"/>
    <col min="5" max="5" width="12.375" style="0" customWidth="1"/>
    <col min="6" max="6" width="13.50390625" style="0" customWidth="1"/>
    <col min="7" max="7" width="15.125" style="0" customWidth="1"/>
    <col min="8" max="8" width="17.00390625" style="0" customWidth="1"/>
    <col min="9" max="9" width="15.50390625" style="0" customWidth="1"/>
    <col min="10" max="10" width="13.375" style="0" customWidth="1"/>
  </cols>
  <sheetData>
    <row r="1" spans="1:10" ht="15.75" customHeight="1">
      <c r="A1" s="606" t="s">
        <v>252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53.25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13.5" thickBot="1">
      <c r="A7" s="610"/>
      <c r="B7" s="145" t="s">
        <v>248</v>
      </c>
      <c r="C7" s="145" t="s">
        <v>248</v>
      </c>
      <c r="D7" s="145" t="s">
        <v>248</v>
      </c>
      <c r="E7" s="145" t="s">
        <v>248</v>
      </c>
      <c r="F7" s="145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</row>
    <row r="8" spans="1:10" ht="31.5" customHeight="1" thickBot="1">
      <c r="A8" s="261" t="s">
        <v>133</v>
      </c>
      <c r="B8" s="262"/>
      <c r="C8" s="262"/>
      <c r="D8" s="262"/>
      <c r="E8" s="262">
        <v>1400</v>
      </c>
      <c r="F8" s="262"/>
      <c r="G8" s="262"/>
      <c r="H8" s="262"/>
      <c r="I8" s="263"/>
      <c r="J8" s="260">
        <f>SUM(B8:I8)</f>
        <v>1400</v>
      </c>
    </row>
    <row r="9" spans="1:10" ht="23.25" customHeight="1" thickBot="1">
      <c r="A9" s="264" t="s">
        <v>134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265">
        <v>0</v>
      </c>
      <c r="J9" s="260">
        <f>SUM(B9:I9)</f>
        <v>0</v>
      </c>
    </row>
    <row r="10" spans="1:10" ht="23.25" customHeight="1" thickBot="1">
      <c r="A10" s="403" t="s">
        <v>339</v>
      </c>
      <c r="B10" s="404">
        <v>0</v>
      </c>
      <c r="C10" s="404">
        <v>0</v>
      </c>
      <c r="D10" s="404">
        <v>0</v>
      </c>
      <c r="E10" s="404">
        <v>0</v>
      </c>
      <c r="F10" s="404">
        <v>0</v>
      </c>
      <c r="G10" s="404">
        <v>0</v>
      </c>
      <c r="H10" s="404">
        <v>0</v>
      </c>
      <c r="I10" s="405">
        <v>96843</v>
      </c>
      <c r="J10" s="406">
        <f>SUM(B10:I10)</f>
        <v>96843</v>
      </c>
    </row>
    <row r="11" spans="1:10" ht="32.25" customHeight="1" thickBot="1">
      <c r="A11" s="407" t="s">
        <v>13</v>
      </c>
      <c r="B11" s="408">
        <f aca="true" t="shared" si="0" ref="B11:J11">SUM(B8:B10)</f>
        <v>0</v>
      </c>
      <c r="C11" s="408">
        <f t="shared" si="0"/>
        <v>0</v>
      </c>
      <c r="D11" s="408">
        <f t="shared" si="0"/>
        <v>0</v>
      </c>
      <c r="E11" s="408">
        <f t="shared" si="0"/>
        <v>1400</v>
      </c>
      <c r="F11" s="408">
        <f t="shared" si="0"/>
        <v>0</v>
      </c>
      <c r="G11" s="408">
        <f t="shared" si="0"/>
        <v>0</v>
      </c>
      <c r="H11" s="408">
        <f t="shared" si="0"/>
        <v>0</v>
      </c>
      <c r="I11" s="408">
        <f t="shared" si="0"/>
        <v>96843</v>
      </c>
      <c r="J11" s="408">
        <f t="shared" si="0"/>
        <v>98243</v>
      </c>
    </row>
  </sheetData>
  <sheetProtection/>
  <mergeCells count="2">
    <mergeCell ref="A6:A7"/>
    <mergeCell ref="A1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&amp;R2/2.sz. melléklete
...../2016.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A1">
      <selection activeCell="A1" sqref="A1:J2"/>
    </sheetView>
  </sheetViews>
  <sheetFormatPr defaultColWidth="9.00390625" defaultRowHeight="12.75"/>
  <cols>
    <col min="1" max="1" width="44.00390625" style="0" customWidth="1"/>
    <col min="2" max="4" width="20.375" style="0" customWidth="1"/>
    <col min="5" max="5" width="12.375" style="0" customWidth="1"/>
    <col min="6" max="6" width="13.625" style="0" customWidth="1"/>
    <col min="7" max="7" width="15.00390625" style="0" customWidth="1"/>
    <col min="8" max="8" width="16.50390625" style="0" customWidth="1"/>
    <col min="9" max="9" width="15.00390625" style="0" customWidth="1"/>
    <col min="10" max="10" width="12.50390625" style="0" customWidth="1"/>
  </cols>
  <sheetData>
    <row r="1" spans="1:10" ht="15.75" customHeight="1">
      <c r="A1" s="606" t="s">
        <v>253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53.25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13.5" thickBot="1">
      <c r="A7" s="610"/>
      <c r="B7" s="145" t="s">
        <v>248</v>
      </c>
      <c r="C7" s="145" t="s">
        <v>248</v>
      </c>
      <c r="D7" s="145" t="s">
        <v>248</v>
      </c>
      <c r="E7" s="145" t="s">
        <v>248</v>
      </c>
      <c r="F7" s="145" t="s">
        <v>248</v>
      </c>
      <c r="G7" s="145" t="s">
        <v>248</v>
      </c>
      <c r="H7" s="145" t="s">
        <v>248</v>
      </c>
      <c r="I7" s="145" t="s">
        <v>248</v>
      </c>
      <c r="J7" s="115" t="s">
        <v>248</v>
      </c>
    </row>
    <row r="8" spans="1:10" ht="45" customHeight="1" thickBot="1">
      <c r="A8" s="261" t="s">
        <v>133</v>
      </c>
      <c r="B8" s="262"/>
      <c r="C8" s="262"/>
      <c r="D8" s="262"/>
      <c r="E8" s="262">
        <v>1400</v>
      </c>
      <c r="F8" s="262"/>
      <c r="G8" s="262"/>
      <c r="H8" s="262"/>
      <c r="I8" s="263"/>
      <c r="J8" s="144">
        <f>SUM(B8:I8)</f>
        <v>1400</v>
      </c>
    </row>
    <row r="9" spans="1:10" ht="23.25" customHeight="1" thickBot="1">
      <c r="A9" s="264" t="s">
        <v>134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265">
        <v>0</v>
      </c>
      <c r="J9" s="260">
        <f>SUM(B9:I9)</f>
        <v>0</v>
      </c>
    </row>
    <row r="10" spans="1:10" ht="23.25" customHeight="1" thickBot="1">
      <c r="A10" s="335" t="s">
        <v>339</v>
      </c>
      <c r="B10" s="336">
        <v>0</v>
      </c>
      <c r="C10" s="336">
        <v>0</v>
      </c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7">
        <v>96843</v>
      </c>
      <c r="J10" s="338">
        <f>SUM(B10:I10)</f>
        <v>96843</v>
      </c>
    </row>
    <row r="11" spans="1:10" ht="13.5" thickBot="1">
      <c r="A11" s="339" t="s">
        <v>13</v>
      </c>
      <c r="B11" s="117">
        <f aca="true" t="shared" si="0" ref="B11:J11">SUM(B8:B10)</f>
        <v>0</v>
      </c>
      <c r="C11" s="117">
        <f t="shared" si="0"/>
        <v>0</v>
      </c>
      <c r="D11" s="117">
        <f t="shared" si="0"/>
        <v>0</v>
      </c>
      <c r="E11" s="117">
        <f t="shared" si="0"/>
        <v>1400</v>
      </c>
      <c r="F11" s="117">
        <f t="shared" si="0"/>
        <v>0</v>
      </c>
      <c r="G11" s="117">
        <f t="shared" si="0"/>
        <v>0</v>
      </c>
      <c r="H11" s="117">
        <f t="shared" si="0"/>
        <v>0</v>
      </c>
      <c r="I11" s="117">
        <f t="shared" si="0"/>
        <v>96843</v>
      </c>
      <c r="J11" s="117">
        <f t="shared" si="0"/>
        <v>98243</v>
      </c>
    </row>
  </sheetData>
  <sheetProtection/>
  <mergeCells count="2">
    <mergeCell ref="A6:A7"/>
    <mergeCell ref="A1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&amp;R2/2)a sz. melléklete
...../2016.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C1">
      <selection activeCell="G16" sqref="G16"/>
    </sheetView>
  </sheetViews>
  <sheetFormatPr defaultColWidth="9.00390625" defaultRowHeight="12.75"/>
  <cols>
    <col min="1" max="1" width="59.50390625" style="0" customWidth="1"/>
    <col min="2" max="3" width="17.50390625" style="0" customWidth="1"/>
    <col min="4" max="4" width="19.625" style="0" customWidth="1"/>
    <col min="5" max="5" width="17.875" style="0" customWidth="1"/>
    <col min="6" max="6" width="14.50390625" style="0" customWidth="1"/>
    <col min="7" max="7" width="15.375" style="0" customWidth="1"/>
    <col min="8" max="8" width="15.50390625" style="0" customWidth="1"/>
    <col min="9" max="9" width="13.375" style="0" customWidth="1"/>
    <col min="10" max="10" width="17.50390625" style="0" customWidth="1"/>
  </cols>
  <sheetData>
    <row r="1" spans="1:10" ht="15.75" customHeight="1">
      <c r="A1" s="606" t="s">
        <v>254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2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53.25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12.75">
      <c r="A7" s="610"/>
      <c r="B7" s="145" t="s">
        <v>248</v>
      </c>
      <c r="C7" s="145" t="s">
        <v>248</v>
      </c>
      <c r="D7" s="145" t="s">
        <v>248</v>
      </c>
      <c r="E7" s="145" t="s">
        <v>248</v>
      </c>
      <c r="F7" s="145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</row>
    <row r="8" spans="1:10" ht="12.75">
      <c r="A8" s="146" t="s">
        <v>135</v>
      </c>
      <c r="B8" s="147">
        <v>0</v>
      </c>
      <c r="C8" s="147">
        <v>0</v>
      </c>
      <c r="D8" s="147">
        <v>0</v>
      </c>
      <c r="E8" s="148">
        <f>SUM(B8:D8)</f>
        <v>0</v>
      </c>
      <c r="F8" s="278">
        <v>0</v>
      </c>
      <c r="G8" s="278">
        <v>0</v>
      </c>
      <c r="H8" s="278"/>
      <c r="I8" s="278"/>
      <c r="J8" s="151">
        <f>SUM(B8:I8)</f>
        <v>0</v>
      </c>
    </row>
    <row r="9" spans="1:10" ht="12.75">
      <c r="A9" s="146" t="s">
        <v>136</v>
      </c>
      <c r="B9" s="147">
        <v>0</v>
      </c>
      <c r="C9" s="147">
        <v>0</v>
      </c>
      <c r="D9" s="147">
        <v>0</v>
      </c>
      <c r="E9" s="152">
        <v>621</v>
      </c>
      <c r="F9" s="278">
        <v>0</v>
      </c>
      <c r="G9" s="278">
        <v>0</v>
      </c>
      <c r="H9" s="278"/>
      <c r="I9" s="278"/>
      <c r="J9" s="151">
        <f>SUM(B9:I9)</f>
        <v>621</v>
      </c>
    </row>
    <row r="10" spans="1:10" ht="12.75">
      <c r="A10" s="146" t="s">
        <v>137</v>
      </c>
      <c r="B10" s="147">
        <v>0</v>
      </c>
      <c r="C10" s="147">
        <v>0</v>
      </c>
      <c r="D10" s="147">
        <v>0</v>
      </c>
      <c r="E10" s="148">
        <v>0</v>
      </c>
      <c r="F10" s="278">
        <v>0</v>
      </c>
      <c r="G10" s="278">
        <v>0</v>
      </c>
      <c r="H10" s="278"/>
      <c r="I10" s="278"/>
      <c r="J10" s="151">
        <f>SUM(B10:I10)</f>
        <v>0</v>
      </c>
    </row>
    <row r="11" spans="1:10" ht="12.75">
      <c r="A11" s="146" t="s">
        <v>138</v>
      </c>
      <c r="B11" s="147">
        <v>0</v>
      </c>
      <c r="C11" s="147">
        <v>0</v>
      </c>
      <c r="D11" s="147">
        <v>0</v>
      </c>
      <c r="E11" s="148">
        <v>1</v>
      </c>
      <c r="F11" s="278">
        <v>0</v>
      </c>
      <c r="G11" s="278">
        <v>0</v>
      </c>
      <c r="H11" s="278"/>
      <c r="I11" s="278"/>
      <c r="J11" s="151">
        <f>SUM(B11:I11)</f>
        <v>1</v>
      </c>
    </row>
    <row r="12" spans="1:10" ht="12.75">
      <c r="A12" s="146" t="s">
        <v>339</v>
      </c>
      <c r="B12" s="147"/>
      <c r="C12" s="147"/>
      <c r="D12" s="147"/>
      <c r="E12" s="148"/>
      <c r="F12" s="278"/>
      <c r="G12" s="278"/>
      <c r="H12" s="278"/>
      <c r="I12" s="278">
        <v>11297</v>
      </c>
      <c r="J12" s="151">
        <f>SUM(B12:I12)</f>
        <v>11297</v>
      </c>
    </row>
    <row r="13" spans="1:10" s="75" customFormat="1" ht="12.75">
      <c r="A13" s="149" t="s">
        <v>78</v>
      </c>
      <c r="B13" s="150">
        <f>SUM(B8:B12)</f>
        <v>0</v>
      </c>
      <c r="C13" s="150">
        <f aca="true" t="shared" si="0" ref="C13:J13">SUM(C8:C12)</f>
        <v>0</v>
      </c>
      <c r="D13" s="150">
        <f t="shared" si="0"/>
        <v>0</v>
      </c>
      <c r="E13" s="150">
        <f t="shared" si="0"/>
        <v>622</v>
      </c>
      <c r="F13" s="150">
        <f t="shared" si="0"/>
        <v>0</v>
      </c>
      <c r="G13" s="150">
        <f t="shared" si="0"/>
        <v>0</v>
      </c>
      <c r="H13" s="150">
        <f t="shared" si="0"/>
        <v>0</v>
      </c>
      <c r="I13" s="150">
        <f>SUM(I8:I12)</f>
        <v>11297</v>
      </c>
      <c r="J13" s="150">
        <f t="shared" si="0"/>
        <v>11919</v>
      </c>
    </row>
  </sheetData>
  <sheetProtection/>
  <mergeCells count="2">
    <mergeCell ref="A6:A7"/>
    <mergeCell ref="A1:J2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...../2016.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B1">
      <selection activeCell="I15" sqref="I15"/>
    </sheetView>
  </sheetViews>
  <sheetFormatPr defaultColWidth="9.00390625" defaultRowHeight="12.75"/>
  <cols>
    <col min="1" max="1" width="58.50390625" style="0" customWidth="1"/>
    <col min="2" max="2" width="16.25390625" style="0" customWidth="1"/>
    <col min="3" max="3" width="15.50390625" style="0" customWidth="1"/>
    <col min="4" max="4" width="12.125" style="0" customWidth="1"/>
    <col min="5" max="5" width="12.375" style="0" customWidth="1"/>
    <col min="6" max="6" width="12.00390625" style="0" customWidth="1"/>
    <col min="7" max="7" width="11.50390625" style="0" customWidth="1"/>
    <col min="8" max="8" width="13.375" style="0" customWidth="1"/>
    <col min="9" max="9" width="14.625" style="0" customWidth="1"/>
    <col min="10" max="10" width="13.00390625" style="0" customWidth="1"/>
  </cols>
  <sheetData>
    <row r="1" spans="1:10" ht="15.75" customHeight="1">
      <c r="A1" s="606" t="s">
        <v>254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2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5" ht="13.5" thickBot="1"/>
    <row r="6" spans="1:10" ht="79.5" thickBot="1">
      <c r="A6" s="607" t="s">
        <v>121</v>
      </c>
      <c r="B6" s="102" t="s">
        <v>102</v>
      </c>
      <c r="C6" s="102" t="s">
        <v>106</v>
      </c>
      <c r="D6" s="102" t="s">
        <v>119</v>
      </c>
      <c r="E6" s="102" t="s">
        <v>100</v>
      </c>
      <c r="F6" s="102" t="s">
        <v>120</v>
      </c>
      <c r="G6" s="102" t="s">
        <v>117</v>
      </c>
      <c r="H6" s="102" t="s">
        <v>108</v>
      </c>
      <c r="I6" s="102" t="s">
        <v>115</v>
      </c>
      <c r="J6" s="103" t="s">
        <v>13</v>
      </c>
    </row>
    <row r="7" spans="1:10" ht="12.75">
      <c r="A7" s="610"/>
      <c r="B7" s="145" t="s">
        <v>248</v>
      </c>
      <c r="C7" s="145" t="s">
        <v>248</v>
      </c>
      <c r="D7" s="145" t="s">
        <v>248</v>
      </c>
      <c r="E7" s="145" t="s">
        <v>248</v>
      </c>
      <c r="F7" s="145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</row>
    <row r="8" spans="1:10" ht="12.75">
      <c r="A8" s="146" t="s">
        <v>135</v>
      </c>
      <c r="B8" s="147">
        <v>0</v>
      </c>
      <c r="C8" s="147">
        <v>0</v>
      </c>
      <c r="D8" s="147">
        <v>0</v>
      </c>
      <c r="E8" s="148">
        <f>SUM(B8:D8)</f>
        <v>0</v>
      </c>
      <c r="F8" s="278">
        <v>0</v>
      </c>
      <c r="G8" s="278">
        <v>0</v>
      </c>
      <c r="H8" s="278"/>
      <c r="I8" s="278">
        <f>SUM(B8:H8)</f>
        <v>0</v>
      </c>
      <c r="J8" s="151">
        <f>SUM(B8:I8)</f>
        <v>0</v>
      </c>
    </row>
    <row r="9" spans="1:10" ht="12.75">
      <c r="A9" s="146" t="s">
        <v>136</v>
      </c>
      <c r="B9" s="147">
        <v>0</v>
      </c>
      <c r="C9" s="147">
        <v>0</v>
      </c>
      <c r="D9" s="147">
        <v>0</v>
      </c>
      <c r="E9" s="152">
        <v>621</v>
      </c>
      <c r="F9" s="278">
        <v>0</v>
      </c>
      <c r="G9" s="278">
        <v>0</v>
      </c>
      <c r="H9" s="278"/>
      <c r="I9" s="278"/>
      <c r="J9" s="151">
        <f>SUM(B9:I9)</f>
        <v>621</v>
      </c>
    </row>
    <row r="10" spans="1:10" ht="12.75">
      <c r="A10" s="146" t="s">
        <v>137</v>
      </c>
      <c r="B10" s="147">
        <v>0</v>
      </c>
      <c r="C10" s="147">
        <v>0</v>
      </c>
      <c r="D10" s="147">
        <v>0</v>
      </c>
      <c r="E10" s="148">
        <v>0</v>
      </c>
      <c r="F10" s="278">
        <v>0</v>
      </c>
      <c r="G10" s="278">
        <v>0</v>
      </c>
      <c r="H10" s="278"/>
      <c r="I10" s="278">
        <f>SUM(B10:H10)</f>
        <v>0</v>
      </c>
      <c r="J10" s="151">
        <f>SUM(B10:I10)</f>
        <v>0</v>
      </c>
    </row>
    <row r="11" spans="1:10" ht="12.75">
      <c r="A11" s="146" t="s">
        <v>138</v>
      </c>
      <c r="B11" s="147">
        <v>0</v>
      </c>
      <c r="C11" s="147">
        <v>0</v>
      </c>
      <c r="D11" s="147">
        <v>0</v>
      </c>
      <c r="E11" s="152">
        <v>1</v>
      </c>
      <c r="F11" s="278">
        <v>0</v>
      </c>
      <c r="G11" s="278">
        <v>0</v>
      </c>
      <c r="H11" s="278"/>
      <c r="I11" s="278"/>
      <c r="J11" s="151">
        <f>SUM(B11:I11)</f>
        <v>1</v>
      </c>
    </row>
    <row r="12" spans="1:10" ht="12.75">
      <c r="A12" s="146" t="s">
        <v>339</v>
      </c>
      <c r="B12" s="147"/>
      <c r="C12" s="147"/>
      <c r="D12" s="147"/>
      <c r="E12" s="148"/>
      <c r="F12" s="278"/>
      <c r="G12" s="278"/>
      <c r="H12" s="278"/>
      <c r="I12" s="278">
        <v>11297</v>
      </c>
      <c r="J12" s="151">
        <f>SUM(B12:I12)</f>
        <v>11297</v>
      </c>
    </row>
    <row r="13" spans="1:10" s="75" customFormat="1" ht="12.75">
      <c r="A13" s="149" t="s">
        <v>78</v>
      </c>
      <c r="B13" s="150">
        <f>SUM(B8:B12)</f>
        <v>0</v>
      </c>
      <c r="C13" s="150">
        <f aca="true" t="shared" si="0" ref="C13:H13">SUM(C8:C12)</f>
        <v>0</v>
      </c>
      <c r="D13" s="150">
        <f t="shared" si="0"/>
        <v>0</v>
      </c>
      <c r="E13" s="150">
        <f t="shared" si="0"/>
        <v>622</v>
      </c>
      <c r="F13" s="150">
        <f t="shared" si="0"/>
        <v>0</v>
      </c>
      <c r="G13" s="150">
        <f t="shared" si="0"/>
        <v>0</v>
      </c>
      <c r="H13" s="150">
        <f t="shared" si="0"/>
        <v>0</v>
      </c>
      <c r="I13" s="150">
        <f>SUM(I8:I12)</f>
        <v>11297</v>
      </c>
      <c r="J13" s="150">
        <f>SUM(J8:J12)</f>
        <v>11919</v>
      </c>
    </row>
  </sheetData>
  <sheetProtection/>
  <mergeCells count="2">
    <mergeCell ref="A6:A7"/>
    <mergeCell ref="A1:J2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&amp;R2/3)a sz. melléklete
...../2016. (......) Egyek Önk.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O39"/>
  <sheetViews>
    <sheetView view="pageLayout" workbookViewId="0" topLeftCell="A1">
      <selection activeCell="C14" sqref="C14"/>
    </sheetView>
  </sheetViews>
  <sheetFormatPr defaultColWidth="9.00390625" defaultRowHeight="12.75"/>
  <cols>
    <col min="1" max="1" width="58.00390625" style="0" customWidth="1"/>
    <col min="2" max="2" width="17.375" style="0" customWidth="1"/>
    <col min="3" max="3" width="19.50390625" style="0" customWidth="1"/>
    <col min="4" max="4" width="19.625" style="0" customWidth="1"/>
    <col min="5" max="5" width="15.125" style="0" customWidth="1"/>
    <col min="6" max="6" width="11.625" style="0" customWidth="1"/>
    <col min="7" max="7" width="14.875" style="0" customWidth="1"/>
  </cols>
  <sheetData>
    <row r="2" spans="1:15" ht="26.25" customHeight="1">
      <c r="A2" s="611" t="s">
        <v>255</v>
      </c>
      <c r="B2" s="611"/>
      <c r="C2" s="611"/>
      <c r="D2" s="611"/>
      <c r="E2" s="611"/>
      <c r="F2" s="132"/>
      <c r="G2" s="132"/>
      <c r="H2" s="17"/>
      <c r="I2" s="17"/>
      <c r="J2" s="17"/>
      <c r="K2" s="17"/>
      <c r="L2" s="17"/>
      <c r="M2" s="17"/>
      <c r="N2" s="17"/>
      <c r="O2" s="17"/>
    </row>
    <row r="3" spans="1:15" ht="15">
      <c r="A3" s="132"/>
      <c r="B3" s="132"/>
      <c r="C3" s="132"/>
      <c r="D3" s="132"/>
      <c r="E3" s="132"/>
      <c r="F3" s="132"/>
      <c r="G3" s="132"/>
      <c r="H3" s="17"/>
      <c r="I3" s="17"/>
      <c r="J3" s="17"/>
      <c r="K3" s="17"/>
      <c r="L3" s="17"/>
      <c r="M3" s="17"/>
      <c r="N3" s="17"/>
      <c r="O3" s="17"/>
    </row>
    <row r="4" spans="1:15" ht="15">
      <c r="A4" s="20"/>
      <c r="B4" s="20"/>
      <c r="C4" s="20"/>
      <c r="D4" s="20"/>
      <c r="E4" s="20"/>
      <c r="F4" s="20"/>
      <c r="G4" s="20"/>
      <c r="H4" s="17"/>
      <c r="I4" s="17"/>
      <c r="J4" s="17"/>
      <c r="K4" s="17"/>
      <c r="L4" s="17"/>
      <c r="M4" s="17"/>
      <c r="N4" s="17"/>
      <c r="O4" s="17"/>
    </row>
    <row r="5" spans="1:15" ht="15.75" thickBot="1">
      <c r="A5" s="17"/>
      <c r="B5" s="17"/>
      <c r="C5" s="17"/>
      <c r="D5" s="17"/>
      <c r="E5" s="22"/>
      <c r="F5" s="22"/>
      <c r="G5" s="22"/>
      <c r="H5" s="17"/>
      <c r="I5" s="17"/>
      <c r="J5" s="17"/>
      <c r="K5" s="17"/>
      <c r="L5" s="17"/>
      <c r="M5" s="17"/>
      <c r="N5" s="17"/>
      <c r="O5" s="17"/>
    </row>
    <row r="6" spans="1:15" ht="15.75" thickBot="1">
      <c r="A6" s="21"/>
      <c r="B6" s="92"/>
      <c r="C6" s="612"/>
      <c r="D6" s="612"/>
      <c r="E6" s="613"/>
      <c r="F6" s="61"/>
      <c r="G6" s="61"/>
      <c r="H6" s="17"/>
      <c r="I6" s="17"/>
      <c r="J6" s="17"/>
      <c r="K6" s="17"/>
      <c r="L6" s="17"/>
      <c r="M6" s="17"/>
      <c r="N6" s="17"/>
      <c r="O6" s="17"/>
    </row>
    <row r="7" spans="1:6" ht="12.75">
      <c r="A7" s="614" t="s">
        <v>140</v>
      </c>
      <c r="B7" s="616" t="s">
        <v>244</v>
      </c>
      <c r="C7" s="616" t="s">
        <v>272</v>
      </c>
      <c r="D7" s="618" t="s">
        <v>273</v>
      </c>
      <c r="E7" s="620" t="s">
        <v>244</v>
      </c>
      <c r="F7" s="16"/>
    </row>
    <row r="8" spans="1:6" ht="27" customHeight="1" thickBot="1">
      <c r="A8" s="615"/>
      <c r="B8" s="617"/>
      <c r="C8" s="617"/>
      <c r="D8" s="619"/>
      <c r="E8" s="621"/>
      <c r="F8" s="409"/>
    </row>
    <row r="9" spans="1:7" ht="13.5" thickBot="1">
      <c r="A9" s="59" t="s">
        <v>141</v>
      </c>
      <c r="B9" s="410">
        <v>508076</v>
      </c>
      <c r="C9" s="410">
        <v>57046</v>
      </c>
      <c r="D9" s="411">
        <v>5931</v>
      </c>
      <c r="E9" s="106">
        <f aca="true" t="shared" si="0" ref="E9:E17">D9+C9+B9</f>
        <v>571053</v>
      </c>
      <c r="F9" s="409"/>
      <c r="G9" s="86"/>
    </row>
    <row r="10" spans="1:7" ht="13.5" thickBot="1">
      <c r="A10" s="104" t="s">
        <v>142</v>
      </c>
      <c r="B10" s="410">
        <v>72844</v>
      </c>
      <c r="C10" s="410">
        <v>14137</v>
      </c>
      <c r="D10" s="411">
        <v>1580</v>
      </c>
      <c r="E10" s="106">
        <f t="shared" si="0"/>
        <v>88561</v>
      </c>
      <c r="F10" s="409"/>
      <c r="G10" s="86"/>
    </row>
    <row r="11" spans="1:7" ht="13.5" thickBot="1">
      <c r="A11" s="59" t="s">
        <v>143</v>
      </c>
      <c r="B11" s="410">
        <v>137219</v>
      </c>
      <c r="C11" s="410">
        <v>16252</v>
      </c>
      <c r="D11" s="411">
        <v>3680</v>
      </c>
      <c r="E11" s="106">
        <f t="shared" si="0"/>
        <v>157151</v>
      </c>
      <c r="F11" s="409"/>
      <c r="G11" s="86"/>
    </row>
    <row r="12" spans="1:7" ht="13.5" thickBot="1">
      <c r="A12" s="60" t="s">
        <v>144</v>
      </c>
      <c r="B12" s="412">
        <v>30363</v>
      </c>
      <c r="C12" s="412"/>
      <c r="D12" s="411">
        <v>0</v>
      </c>
      <c r="E12" s="106">
        <f t="shared" si="0"/>
        <v>30363</v>
      </c>
      <c r="F12" s="409"/>
      <c r="G12" s="86"/>
    </row>
    <row r="13" spans="1:7" ht="13.5" thickBot="1">
      <c r="A13" s="120" t="s">
        <v>329</v>
      </c>
      <c r="B13" s="413">
        <v>77293</v>
      </c>
      <c r="C13" s="412">
        <v>8213</v>
      </c>
      <c r="D13" s="411">
        <v>655</v>
      </c>
      <c r="E13" s="106">
        <f t="shared" si="0"/>
        <v>86161</v>
      </c>
      <c r="F13" s="409"/>
      <c r="G13" s="86"/>
    </row>
    <row r="14" spans="1:7" ht="13.5" thickBot="1">
      <c r="A14" s="120" t="s">
        <v>330</v>
      </c>
      <c r="B14" s="413">
        <v>9190</v>
      </c>
      <c r="C14" s="412"/>
      <c r="D14" s="411"/>
      <c r="E14" s="106">
        <f t="shared" si="0"/>
        <v>9190</v>
      </c>
      <c r="F14" s="409"/>
      <c r="G14" s="86"/>
    </row>
    <row r="15" spans="1:7" ht="13.5" thickBot="1">
      <c r="A15" s="104" t="s">
        <v>150</v>
      </c>
      <c r="B15" s="414">
        <f>SUM(B16:B17)</f>
        <v>116245</v>
      </c>
      <c r="C15" s="410"/>
      <c r="D15" s="411">
        <v>0</v>
      </c>
      <c r="E15" s="106">
        <f t="shared" si="0"/>
        <v>116245</v>
      </c>
      <c r="F15" s="409"/>
      <c r="G15" s="86"/>
    </row>
    <row r="16" spans="1:7" ht="13.5" thickBot="1">
      <c r="A16" s="120" t="s">
        <v>333</v>
      </c>
      <c r="B16" s="413">
        <v>8105</v>
      </c>
      <c r="C16" s="412"/>
      <c r="D16" s="415"/>
      <c r="E16" s="106">
        <f t="shared" si="0"/>
        <v>8105</v>
      </c>
      <c r="F16" s="409"/>
      <c r="G16" s="86"/>
    </row>
    <row r="17" spans="1:7" ht="13.5" thickBot="1">
      <c r="A17" s="120" t="s">
        <v>334</v>
      </c>
      <c r="B17" s="412">
        <v>108140</v>
      </c>
      <c r="C17" s="412"/>
      <c r="D17" s="415">
        <v>0</v>
      </c>
      <c r="E17" s="106">
        <f t="shared" si="0"/>
        <v>108140</v>
      </c>
      <c r="F17" s="409"/>
      <c r="G17" s="86"/>
    </row>
    <row r="18" spans="1:7" ht="13.5" thickBot="1">
      <c r="A18" s="15" t="s">
        <v>33</v>
      </c>
      <c r="B18" s="106">
        <f>B9+B10+B11+B12+B13+B15</f>
        <v>942040</v>
      </c>
      <c r="C18" s="106">
        <f>SUM(C9:C15)</f>
        <v>95648</v>
      </c>
      <c r="D18" s="106">
        <f>SUM(D9:D17)</f>
        <v>11846</v>
      </c>
      <c r="E18" s="106">
        <f>SUM(E9:E15)-E14</f>
        <v>1049534</v>
      </c>
      <c r="F18" s="409"/>
      <c r="G18" s="86"/>
    </row>
    <row r="19" spans="1:7" ht="13.5" thickBot="1">
      <c r="A19" s="18"/>
      <c r="B19" s="416"/>
      <c r="C19" s="416"/>
      <c r="D19" s="107"/>
      <c r="E19" s="108"/>
      <c r="F19" s="16"/>
      <c r="G19" s="86"/>
    </row>
    <row r="20" spans="1:6" s="395" customFormat="1" ht="13.5" thickBot="1">
      <c r="A20" s="417" t="s">
        <v>145</v>
      </c>
      <c r="B20" s="418">
        <v>2609328</v>
      </c>
      <c r="C20" s="418">
        <v>2595</v>
      </c>
      <c r="D20" s="418">
        <v>73</v>
      </c>
      <c r="E20" s="419">
        <f>D20+C20+B20</f>
        <v>2611996</v>
      </c>
      <c r="F20" s="409"/>
    </row>
    <row r="21" spans="1:6" s="395" customFormat="1" ht="13.5" thickBot="1">
      <c r="A21" s="417" t="s">
        <v>146</v>
      </c>
      <c r="B21" s="418">
        <v>120377</v>
      </c>
      <c r="C21" s="418"/>
      <c r="D21" s="418"/>
      <c r="E21" s="419">
        <f>D21+C21+B21</f>
        <v>120377</v>
      </c>
      <c r="F21" s="409"/>
    </row>
    <row r="22" spans="1:6" s="395" customFormat="1" ht="13.5" thickBot="1">
      <c r="A22" s="417" t="s">
        <v>147</v>
      </c>
      <c r="B22" s="418">
        <v>12935</v>
      </c>
      <c r="C22" s="418"/>
      <c r="D22" s="418"/>
      <c r="E22" s="419">
        <f>D22+C22+B22</f>
        <v>12935</v>
      </c>
      <c r="F22" s="409"/>
    </row>
    <row r="23" spans="1:6" s="395" customFormat="1" ht="13.5" thickBot="1">
      <c r="A23" s="420" t="s">
        <v>151</v>
      </c>
      <c r="B23" s="418">
        <v>6574</v>
      </c>
      <c r="C23" s="418"/>
      <c r="D23" s="418"/>
      <c r="E23" s="419">
        <f>D23+C23+B23</f>
        <v>6574</v>
      </c>
      <c r="F23" s="409"/>
    </row>
    <row r="24" spans="1:7" ht="13.5" thickBot="1">
      <c r="A24" s="15" t="s">
        <v>148</v>
      </c>
      <c r="B24" s="106">
        <f>SUM(B20:B23)</f>
        <v>2749214</v>
      </c>
      <c r="C24" s="106">
        <f>SUM(C20:C23)</f>
        <v>2595</v>
      </c>
      <c r="D24" s="106">
        <f>SUM(D20:D23)</f>
        <v>73</v>
      </c>
      <c r="E24" s="419">
        <f>D24+C24+B24</f>
        <v>2751882</v>
      </c>
      <c r="F24" s="409"/>
      <c r="G24" s="86"/>
    </row>
    <row r="25" spans="1:6" ht="13.5" thickBot="1">
      <c r="A25" s="18"/>
      <c r="B25" s="416"/>
      <c r="C25" s="416"/>
      <c r="D25" s="107"/>
      <c r="E25" s="421"/>
      <c r="F25" s="16"/>
    </row>
    <row r="26" spans="1:7" ht="13.5" thickBot="1">
      <c r="A26" s="15" t="s">
        <v>331</v>
      </c>
      <c r="B26" s="422">
        <v>2710</v>
      </c>
      <c r="C26" s="422"/>
      <c r="D26" s="93"/>
      <c r="E26" s="419">
        <f>D26+C26+B26</f>
        <v>2710</v>
      </c>
      <c r="F26" s="16"/>
      <c r="G26" s="86"/>
    </row>
    <row r="27" spans="1:6" ht="13.5" thickBot="1">
      <c r="A27" s="18"/>
      <c r="B27" s="109"/>
      <c r="C27" s="416"/>
      <c r="D27" s="107"/>
      <c r="E27" s="421"/>
      <c r="F27" s="16"/>
    </row>
    <row r="28" spans="1:7" ht="13.5" thickBot="1">
      <c r="A28" s="15" t="s">
        <v>34</v>
      </c>
      <c r="B28" s="106">
        <f>B18+B24+B26</f>
        <v>3693964</v>
      </c>
      <c r="C28" s="106">
        <f>C18+C24+C26</f>
        <v>98243</v>
      </c>
      <c r="D28" s="106">
        <f>D18+D24+D26</f>
        <v>11919</v>
      </c>
      <c r="E28" s="419">
        <f>D28+C28+B28</f>
        <v>3804126</v>
      </c>
      <c r="F28" s="16"/>
      <c r="G28" s="86"/>
    </row>
    <row r="29" spans="1:6" ht="21" customHeight="1">
      <c r="A29" s="19"/>
      <c r="B29" s="110"/>
      <c r="C29" s="423"/>
      <c r="D29" s="110"/>
      <c r="E29" s="424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6.5" customHeight="1">
      <c r="A31" s="62"/>
      <c r="B31" s="62"/>
      <c r="C31" s="62"/>
      <c r="D31" s="62"/>
      <c r="E31" s="63"/>
      <c r="F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</sheetData>
  <sheetProtection/>
  <mergeCells count="7">
    <mergeCell ref="A2:E2"/>
    <mergeCell ref="C6:E6"/>
    <mergeCell ref="A7:A8"/>
    <mergeCell ref="B7:B8"/>
    <mergeCell ref="C7:C8"/>
    <mergeCell ref="D7:D8"/>
    <mergeCell ref="E7:E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  <headerFooter alignWithMargins="0">
    <oddHeader>&amp;R3.sz. melléklet
..../2016.(....) Egyek Önk.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Konyveles</cp:lastModifiedBy>
  <cp:lastPrinted>2016-06-23T13:14:06Z</cp:lastPrinted>
  <dcterms:created xsi:type="dcterms:W3CDTF">1999-11-19T07:39:00Z</dcterms:created>
  <dcterms:modified xsi:type="dcterms:W3CDTF">2016-06-24T05:27:50Z</dcterms:modified>
  <cp:category/>
  <cp:version/>
  <cp:contentType/>
  <cp:contentStatus/>
</cp:coreProperties>
</file>