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00" windowHeight="8700" activeTab="0"/>
  </bookViews>
  <sheets>
    <sheet name="bevétel 1.m. " sheetId="1" r:id="rId1"/>
    <sheet name="Bevétel Önkormányzat 1.1 " sheetId="2" r:id="rId2"/>
    <sheet name="Bevétel ETKIKI 1.2. " sheetId="3" r:id="rId3"/>
    <sheet name="Kiadások 2" sheetId="4" r:id="rId4"/>
    <sheet name="Működési kiadások3" sheetId="5" r:id="rId5"/>
    <sheet name="Mérleg 4 " sheetId="6" r:id="rId6"/>
    <sheet name="Előirányzat felh. 5" sheetId="7" r:id="rId7"/>
    <sheet name="önkormányzat kiadásai 6." sheetId="8" r:id="rId8"/>
    <sheet name="ETKIKI kiadásai 6.1" sheetId="9" r:id="rId9"/>
    <sheet name="mérleg 3 éves 7.m." sheetId="10" r:id="rId10"/>
  </sheets>
  <definedNames>
    <definedName name="_xlnm.Print_Area" localSheetId="3">'Kiadások 2'!$A$1:$J$24</definedName>
    <definedName name="_xlnm.Print_Area" localSheetId="9">'mérleg 3 éves 7.m.'!$A$1:$I$40</definedName>
    <definedName name="_xlnm.Print_Area" localSheetId="7">'önkormányzat kiadásai 6.'!$A$1:$P$49</definedName>
  </definedNames>
  <calcPr fullCalcOnLoad="1"/>
</workbook>
</file>

<file path=xl/sharedStrings.xml><?xml version="1.0" encoding="utf-8"?>
<sst xmlns="http://schemas.openxmlformats.org/spreadsheetml/2006/main" count="653" uniqueCount="471">
  <si>
    <t>Céltartalék</t>
  </si>
  <si>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</si>
  <si>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</si>
  <si>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</si>
  <si>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</si>
  <si>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</si>
  <si>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</si>
  <si>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</si>
  <si>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</si>
  <si>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</si>
  <si>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</si>
  <si>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</si>
  <si>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</si>
  <si>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</si>
  <si>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</si>
  <si>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</si>
  <si>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Tartalék</t>
  </si>
  <si>
    <t>előirányzat</t>
  </si>
  <si>
    <t>Felhalmozási célú hitel</t>
  </si>
  <si>
    <t>Személyi juttatások</t>
  </si>
  <si>
    <t>teljesítés</t>
  </si>
  <si>
    <t>várható</t>
  </si>
  <si>
    <t>Kiadások</t>
  </si>
  <si>
    <t>eredeti</t>
  </si>
  <si>
    <t>Bevételek</t>
  </si>
  <si>
    <t>Müködési kiadások</t>
  </si>
  <si>
    <t>Dologi kiadások</t>
  </si>
  <si>
    <t>Ellátottak pénzbeni juttatásai</t>
  </si>
  <si>
    <t>Társadalom és szoc.pol.juttatások</t>
  </si>
  <si>
    <t>Müködési kiadás összesen:</t>
  </si>
  <si>
    <t>Müködési bevétel összesen:</t>
  </si>
  <si>
    <t>Felhalmozási kiadások</t>
  </si>
  <si>
    <t>Felhalmozási bevételek</t>
  </si>
  <si>
    <t>Felhalmozási támogatás</t>
  </si>
  <si>
    <t>Felhalmozási célú pénzeszközátadás</t>
  </si>
  <si>
    <t>Felhalmozási kiadás összesen:</t>
  </si>
  <si>
    <t>Felhalmozási bevétel összesen:</t>
  </si>
  <si>
    <t>M i n d ö s s z e s e n  :</t>
  </si>
  <si>
    <t>Összesen</t>
  </si>
  <si>
    <t>12.</t>
  </si>
  <si>
    <t>tényleges</t>
  </si>
  <si>
    <t>Működési hitel</t>
  </si>
  <si>
    <t>Önkormányzati beruházások</t>
  </si>
  <si>
    <t>Felhalmozási célú átvett pénzeszköz</t>
  </si>
  <si>
    <t xml:space="preserve">                                              Egyek Nagyközség Önkormányzat működési és felhalmozási célú bevételeinek és kiadásainak </t>
  </si>
  <si>
    <t>Egyek Nagyközség Önkormányzat és költségvetési szervei bevételei forrásonként, főbb jogcím-csoportonkénti részletezettségben.</t>
  </si>
  <si>
    <t xml:space="preserve">adatok ezer forintban </t>
  </si>
  <si>
    <t>BEVÉTELI JOGCÍM-CSOPORT</t>
  </si>
  <si>
    <t xml:space="preserve">2.2 Helyi adók </t>
  </si>
  <si>
    <t>2.3. Átengedett központi adók (SZJA Gépj.term)</t>
  </si>
  <si>
    <t>2.4. Bírság, pótlék, egyéb saj.</t>
  </si>
  <si>
    <t xml:space="preserve">Kiemelt előirányzatok </t>
  </si>
  <si>
    <t xml:space="preserve">Összesen </t>
  </si>
  <si>
    <t>Személyi jellegű juttatások</t>
  </si>
  <si>
    <t>Ellátottak pénzbeli juttatásai</t>
  </si>
  <si>
    <t>Speciális célú támogatások</t>
  </si>
  <si>
    <t>Működési kiadások összesen</t>
  </si>
  <si>
    <t>Költségvetési létszámkeret.</t>
  </si>
  <si>
    <t>Dologi és egyéb folyó kiadások</t>
  </si>
  <si>
    <t xml:space="preserve">Felhalmozási kiadások </t>
  </si>
  <si>
    <t>Tartalékok</t>
  </si>
  <si>
    <t xml:space="preserve">Kiadások összesen: </t>
  </si>
  <si>
    <t>Rendszeres személyi juttatások</t>
  </si>
  <si>
    <t>Nem rendszeres személyi juttatások</t>
  </si>
  <si>
    <t>Külső személyi juttatások</t>
  </si>
  <si>
    <t xml:space="preserve">Dologi kiadások </t>
  </si>
  <si>
    <t xml:space="preserve">             testvérvárosi kapcsolat</t>
  </si>
  <si>
    <t>Egyéb folyó kiadások</t>
  </si>
  <si>
    <t>Önkormányzat által folyósított ellátások</t>
  </si>
  <si>
    <t xml:space="preserve">Középfokú oktatásban résztvevők jut. </t>
  </si>
  <si>
    <t>Bursa Hungarica</t>
  </si>
  <si>
    <t>Balmazújvárosi többcélú társulás</t>
  </si>
  <si>
    <t>Helyi önszerveződő közösségek</t>
  </si>
  <si>
    <t xml:space="preserve">   ebből: közcélú, közhasznú</t>
  </si>
  <si>
    <t>Szakfeladat</t>
  </si>
  <si>
    <t>Személyi jell. juttatás</t>
  </si>
  <si>
    <t xml:space="preserve">Dologi és egyéb folyó kiadások </t>
  </si>
  <si>
    <t xml:space="preserve">Ellátottak juttatásai </t>
  </si>
  <si>
    <t>Műk. célú pénzeszközátadás</t>
  </si>
  <si>
    <t>Felújítás</t>
  </si>
  <si>
    <t xml:space="preserve">Műk.célú tám. Ért. kiadás </t>
  </si>
  <si>
    <t>Hiteltörlesztés</t>
  </si>
  <si>
    <t>Felhalmozási hit. Kamata</t>
  </si>
  <si>
    <t>Ellátottak pénzbeli juttatása</t>
  </si>
  <si>
    <t>Támogatásértékű felhalmozási bevétel</t>
  </si>
  <si>
    <t>Támogatásértékű felhalmozási kiadás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</si>
  <si>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</si>
  <si>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</si>
  <si>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</si>
  <si>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</si>
  <si>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</si>
  <si>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</si>
  <si>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</si>
  <si>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</si>
  <si>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</si>
  <si>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</si>
  <si>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</si>
  <si>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</si>
  <si>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</si>
  <si>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</si>
  <si>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Int.műk.bev.</t>
  </si>
  <si>
    <t>Felhalm.hitel</t>
  </si>
  <si>
    <t>BEVÉTEL ÖSSZESEN</t>
  </si>
  <si>
    <t>KIADÁSOK</t>
  </si>
  <si>
    <t>Személyi jutt.</t>
  </si>
  <si>
    <t>Dologi</t>
  </si>
  <si>
    <t>Beruházás</t>
  </si>
  <si>
    <t>Pénzeszk.átad.műk</t>
  </si>
  <si>
    <t>felhalm.hitel+kamat</t>
  </si>
  <si>
    <t>KIADÁS ÖSSZESEN</t>
  </si>
  <si>
    <t>Tám. Ért. Kiad mük.</t>
  </si>
  <si>
    <t>Ellátottak pénzbeli jut.</t>
  </si>
  <si>
    <t>Támogatásértékű működési bevétel</t>
  </si>
  <si>
    <t>Támogatásértékű működési kiadás</t>
  </si>
  <si>
    <t>Felújítások</t>
  </si>
  <si>
    <t>Felhalmozási célú hitel visszafizetés</t>
  </si>
  <si>
    <t>Felhalmozási célú hitel kamata</t>
  </si>
  <si>
    <t>B E V É T E L E K</t>
  </si>
  <si>
    <t>Sor-
szám</t>
  </si>
  <si>
    <t>Bevételi jogcím</t>
  </si>
  <si>
    <t>3.1.</t>
  </si>
  <si>
    <t>Illetékek</t>
  </si>
  <si>
    <t>3.2.</t>
  </si>
  <si>
    <t>Helyi adók*</t>
  </si>
  <si>
    <t>Átengedett központi adók*</t>
  </si>
  <si>
    <t>3.4.</t>
  </si>
  <si>
    <t>Központosított előirányzatokból támogatás</t>
  </si>
  <si>
    <t>Normatív kötött felhasználású  támogatás*</t>
  </si>
  <si>
    <t>Fejlesztési célú támogatások (4.7.1+…+4.7.3)*</t>
  </si>
  <si>
    <t>Cél- címzett támogatás</t>
  </si>
  <si>
    <t>Fejlesztési és vis maior támogatás</t>
  </si>
  <si>
    <t>Egyéb fejlesztési támogatás</t>
  </si>
  <si>
    <t>Tárgyi eszközök, immateriális javak értékesítése</t>
  </si>
  <si>
    <t>5.2.</t>
  </si>
  <si>
    <t>Önkormányzatok sajátos felhalmozási és tőkebevételei*</t>
  </si>
  <si>
    <t>5.3.</t>
  </si>
  <si>
    <t>6.1.</t>
  </si>
  <si>
    <t>6.1.1.</t>
  </si>
  <si>
    <t>OEP-től átvett pénzeszköz</t>
  </si>
  <si>
    <t>6.1.2.</t>
  </si>
  <si>
    <t>Elkülönített állami pénzalapoktól átvett pénzeszköz</t>
  </si>
  <si>
    <t>6.2.</t>
  </si>
  <si>
    <t>Támogatásértékű felhalmozási bevételek (6.2.1.+…+6.2.4.)*</t>
  </si>
  <si>
    <t>Működési célú pénzeszköz átvétel államháztartáson kívülről*</t>
  </si>
  <si>
    <t>Felhalm. célú pénzeszk. átvétel államháztartáson kívülről*</t>
  </si>
  <si>
    <t>Működési célú  kölcsön visszatér., értékpapír bev.</t>
  </si>
  <si>
    <t>Felhalmozási célú  kölcsön visszatér., értékpapír bev.</t>
  </si>
  <si>
    <t>K I A D Á S O K</t>
  </si>
  <si>
    <t>Sor-szám</t>
  </si>
  <si>
    <t>Kiadási jogcímek</t>
  </si>
  <si>
    <t>I. Folyó (működési) kiadások (1.1+…+1.12)</t>
  </si>
  <si>
    <t>1.1.</t>
  </si>
  <si>
    <t>Személyi  juttatások</t>
  </si>
  <si>
    <t>1.2.</t>
  </si>
  <si>
    <t>1.3.</t>
  </si>
  <si>
    <t>Dologi  kiadások*</t>
  </si>
  <si>
    <t>1.4.</t>
  </si>
  <si>
    <t>1.5</t>
  </si>
  <si>
    <t>1.6.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</si>
  <si>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</si>
  <si>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</si>
  <si>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</si>
  <si>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</si>
  <si>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</si>
  <si>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</si>
  <si>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</si>
  <si>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1.11.</t>
  </si>
  <si>
    <t>Pénzforgalom nélküli kiadások</t>
  </si>
  <si>
    <t>1.12.</t>
  </si>
  <si>
    <t>Kamatkiadások</t>
  </si>
  <si>
    <t>II. Felhalmozási és tőke jellegű kiadások (2.1+…+2.7)</t>
  </si>
  <si>
    <t>2.1.</t>
  </si>
  <si>
    <t>Felújítás*</t>
  </si>
  <si>
    <t>2.2.</t>
  </si>
  <si>
    <t>Intézményi beruházási kiadások*</t>
  </si>
  <si>
    <t>2.3.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</si>
  <si>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</si>
  <si>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</si>
  <si>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</si>
  <si>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</si>
  <si>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</si>
  <si>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</si>
  <si>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</si>
  <si>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</si>
  <si>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III. Tartalékok (3.1+...+3.2)</t>
  </si>
  <si>
    <t>Általános tartalék</t>
  </si>
  <si>
    <t>IV.  Hitelek kamatai</t>
  </si>
  <si>
    <t>V. Egyéb kiadások</t>
  </si>
  <si>
    <t>VI. Finanszírozási kiadások (6.1+6.2)</t>
  </si>
  <si>
    <t>Hitelek, kölcsönök kiadásai (előző évek)</t>
  </si>
  <si>
    <t>Értékpapírok kiadásai</t>
  </si>
  <si>
    <t xml:space="preserve"> KIADÁSOK ÖSSZESEN: (1+2+3+4+5+6)</t>
  </si>
  <si>
    <t>Az Önkormányzat Pénzügyi mérlege.</t>
  </si>
  <si>
    <t xml:space="preserve"> Címek                                                </t>
  </si>
  <si>
    <t>Működési hitel törlesztés</t>
  </si>
  <si>
    <t>Működésképtelen önkormányzatok egyéb támogatása</t>
  </si>
  <si>
    <t>Működési célú hiteltörlesztés</t>
  </si>
  <si>
    <t>Támogatásértékű műk. bev.központi költségvetési szervtől</t>
  </si>
  <si>
    <t>Felhalmozási célú hiteltörlesztés</t>
  </si>
  <si>
    <t>Hozam és kamatbevételek</t>
  </si>
  <si>
    <t xml:space="preserve">   ebből:kamatkiadások</t>
  </si>
  <si>
    <t>Társadalom és szoc.pol. Ellátás</t>
  </si>
  <si>
    <t>Társadalom és szociálpolitikai ell.</t>
  </si>
  <si>
    <t>Társ.szoc.pol.ellátások</t>
  </si>
  <si>
    <t>Központi ktg.vet.-ből kieg. Visszatér.</t>
  </si>
  <si>
    <t>Tiszafüred Zene-iskola</t>
  </si>
  <si>
    <t>Műk.c.pénzeszköz.átad.áll.házt.kívülre</t>
  </si>
  <si>
    <t>Működési célú hiteltörl.</t>
  </si>
  <si>
    <t>Működési hiteltörlesztés</t>
  </si>
  <si>
    <t>Tárgyévi költségvetési hiány</t>
  </si>
  <si>
    <t>Felhalmozási hiány</t>
  </si>
  <si>
    <t>Működési hiány</t>
  </si>
  <si>
    <t>11.1.</t>
  </si>
  <si>
    <t>11.2.</t>
  </si>
  <si>
    <t>382101 Települési hull. Kezelése, ártalmatlanítása</t>
  </si>
  <si>
    <t>412000 Lakó- és nem lakóépület építése</t>
  </si>
  <si>
    <t>421100 Út, autópálía építése</t>
  </si>
  <si>
    <t>429900 Egyéb m. n. s. építés</t>
  </si>
  <si>
    <t>581400 Folyóirat időszaki kiadv. Kiadásai</t>
  </si>
  <si>
    <t>692000 Számviteli, adószakértői tevékenység</t>
  </si>
  <si>
    <t>841402 Közvilágítás</t>
  </si>
  <si>
    <t>841906 Finanszírozási műveletek</t>
  </si>
  <si>
    <t>841908 Fejezeti és ált. tartalékok elszámolása</t>
  </si>
  <si>
    <t>842155 Önk-km. N. s. nezetk. Kapcsolatai</t>
  </si>
  <si>
    <t>882112 Időskorúak járadéka</t>
  </si>
  <si>
    <t>882113 Lakásfenntartási tám. Normatív módon</t>
  </si>
  <si>
    <t>882114 Helyi rendsz. Lakásfenntartási támogatás</t>
  </si>
  <si>
    <t>882115 Ápolási díj alanyi jogon</t>
  </si>
  <si>
    <t>882122 Átmeneti segély</t>
  </si>
  <si>
    <t>882124 Rendkívüli gyermekvédelmi támogatás</t>
  </si>
  <si>
    <t>882129 Egyéb önk-i eseti pénzbeli ell-k</t>
  </si>
  <si>
    <t>882202 Közgyógyellátás</t>
  </si>
  <si>
    <t>882203 Köztemetés</t>
  </si>
  <si>
    <t>889929 Falugondnoki, tanyagondnoki feladatok</t>
  </si>
  <si>
    <t>890301 Civil szervezetek működési támogatása</t>
  </si>
  <si>
    <t>862102 Háziorvosi ügyeleti ellátás</t>
  </si>
  <si>
    <t>869043 Fertőző megbeteged.megel.járv-i-i ell.</t>
  </si>
  <si>
    <t>960302 Köztemető fenntartás és működtetés</t>
  </si>
  <si>
    <t>2010.évi</t>
  </si>
  <si>
    <t>EU-s támogatás</t>
  </si>
  <si>
    <t>Támogatásértékű felh. bev.központi költségvetési szervtől</t>
  </si>
  <si>
    <t>Támogatásértékű működési bevétel elkülönített állami pénzalaptól</t>
  </si>
  <si>
    <t>5.4.</t>
  </si>
  <si>
    <t>Működési célú pénzeszköz átadás</t>
  </si>
  <si>
    <t>Működési célú pénzmaradvány</t>
  </si>
  <si>
    <t>Felhalmozási célú pénzmaradvány</t>
  </si>
  <si>
    <t>Előző évi norm.tám. Visszafiz.köt.</t>
  </si>
  <si>
    <t>Működési célú pénzeszközátvétel</t>
  </si>
  <si>
    <t>Felhalm.c. pénzeszk.áta.</t>
  </si>
  <si>
    <t>390002 Felszíni víz szennyeződés mentesítése</t>
  </si>
  <si>
    <t>2. ETKIKI</t>
  </si>
  <si>
    <t xml:space="preserve">   ebből: bizottsági tagok juttatása</t>
  </si>
  <si>
    <t>ebből: képviselők juttatása</t>
  </si>
  <si>
    <t>Normatív hozzájárulások</t>
  </si>
  <si>
    <t>Helyi önkormányzatok által fenntartott illetve támogatott elődadó- művészeti szervezetek támogatása</t>
  </si>
  <si>
    <t>Működési célra</t>
  </si>
  <si>
    <t>Előző évek vállalkozási maradvány igénybevétele</t>
  </si>
  <si>
    <t>9.2.1.</t>
  </si>
  <si>
    <t>Felhalmozási célra</t>
  </si>
  <si>
    <t>Előző évek előirányzat-maradványának pénzmaradványának igénybevétele</t>
  </si>
  <si>
    <t>Költségvetési hiány belső finanszírozását meghaladó összegének külső finanszírozására szolgáló bevételek: VIII+IX+X</t>
  </si>
  <si>
    <t>VIII. Értékpapírok értékesítésének bevétele</t>
  </si>
  <si>
    <t>10.1.</t>
  </si>
  <si>
    <t>Működési célú</t>
  </si>
  <si>
    <t>Forgatási célú értékpapírok bevételei</t>
  </si>
  <si>
    <t>Befektetési célú értékpapírok bevételei</t>
  </si>
  <si>
    <t>10.1.2.</t>
  </si>
  <si>
    <t>10.2.2.</t>
  </si>
  <si>
    <t>IX. Kötvénykibocsátás bevétele</t>
  </si>
  <si>
    <t>11.1.1.</t>
  </si>
  <si>
    <t>Forgatási célú kötvények kibocsátása</t>
  </si>
  <si>
    <t>11.1.2.</t>
  </si>
  <si>
    <t>Befektetési célú kötvények kibocsátása</t>
  </si>
  <si>
    <t>11.2.1.</t>
  </si>
  <si>
    <t>11.2.2.</t>
  </si>
  <si>
    <t>X. Hitelek</t>
  </si>
  <si>
    <t>12.1.</t>
  </si>
  <si>
    <t>Működési célú hitel felvétele</t>
  </si>
  <si>
    <t>12.1.1.</t>
  </si>
  <si>
    <t>Rövid lejáratú hitelek felvétel</t>
  </si>
  <si>
    <t>12.1.2.</t>
  </si>
  <si>
    <t>Hosszú lejáratú hitelek felvétele</t>
  </si>
  <si>
    <t>12.2.</t>
  </si>
  <si>
    <t>Felhalmozási célú hitel felvétele</t>
  </si>
  <si>
    <t>12.2.1.</t>
  </si>
  <si>
    <t>12.2.2.</t>
  </si>
  <si>
    <t>Felhalmozási célú</t>
  </si>
  <si>
    <t>Bírságok, pótlékok és egyéb sajátos bevételek</t>
  </si>
  <si>
    <t>Központi költségvetésből kieg.visszatérülések</t>
  </si>
  <si>
    <t>Támogatásértékű működési bevételek (6.1.1.+…+6.1.5.)*</t>
  </si>
  <si>
    <t>841403 Város és községgazd. Másh. Nems. Szolg.</t>
  </si>
  <si>
    <t>842542 Minősített időszaki tevékenységek</t>
  </si>
  <si>
    <t>2011.évi</t>
  </si>
  <si>
    <t>Egyek Nagyközség Önkormányzat és költségvetési szervei 2011. évi  kiadásai kiemelt előirányzatonként</t>
  </si>
  <si>
    <t>Fejezeti kez. EU programokra</t>
  </si>
  <si>
    <t>Egyeki Szöghatár Nonprofit Kft.</t>
  </si>
  <si>
    <t>Egyéb működési célú kiadások</t>
  </si>
  <si>
    <t>Fejezeti kez.hazai programokra</t>
  </si>
  <si>
    <t xml:space="preserve">Kötbér, bánatpénz </t>
  </si>
  <si>
    <t>2.1. Illetékek</t>
  </si>
  <si>
    <t>3.1 Normatív hozzájárulások</t>
  </si>
  <si>
    <t>3.2. Központosított ei-k.</t>
  </si>
  <si>
    <t>3.3. Helyi önkormányzatok kiegészítő támogatás</t>
  </si>
  <si>
    <t>3.4. Helyi Önkormányzatok által fenntartott, illetve támogatott előadó-művészeti szervezetek támogatása</t>
  </si>
  <si>
    <t>3.5. Normatív, kötött tám.</t>
  </si>
  <si>
    <t>4.1. Támogatásértékű műk.bevételek</t>
  </si>
  <si>
    <t>1.1. Tárgyi eszk. immat jav. ért.</t>
  </si>
  <si>
    <t>1. Működési célra</t>
  </si>
  <si>
    <t>2. Felhalmozási célra</t>
  </si>
  <si>
    <t>1. Működési célú hitel felvétele és kötvénykibocsátás működési célra</t>
  </si>
  <si>
    <t>D. Finanszírozási bevételek összesen: V+VI+VII.</t>
  </si>
  <si>
    <t>2. Felhalmozási célú hitel felvétele és kötvénykibocsátás felhalmozási célra</t>
  </si>
  <si>
    <t>2010. év tényleges, 2011. várható és 2012. eredeti előirányzata mérleg rendszerben</t>
  </si>
  <si>
    <t>2012.évi</t>
  </si>
  <si>
    <t>2012.terv</t>
  </si>
  <si>
    <t>2012. terv</t>
  </si>
  <si>
    <t>Egyek Nagyközség Önkormányzatának kiadásai  feladatonként.</t>
  </si>
  <si>
    <t>Egyek Nagyközség Önkormányzat 2012. évi előirányzat-felhasználási ütemterve</t>
  </si>
  <si>
    <t xml:space="preserve">2011. Évi várható </t>
  </si>
  <si>
    <t>2012. évi előirányzat</t>
  </si>
  <si>
    <t>2011. Évi várható</t>
  </si>
  <si>
    <t>2012. Évi Költségvetési kiadások összesen</t>
  </si>
  <si>
    <t>1. Önkormányzat</t>
  </si>
  <si>
    <t>2011. Várható tény 
Önkormányzat</t>
  </si>
  <si>
    <t xml:space="preserve">2012. Előirányzat 
Önkormányzat </t>
  </si>
  <si>
    <t>2011. évi várható tény Önkormányzat</t>
  </si>
  <si>
    <t>2011. Várható tény
ETKIKI</t>
  </si>
  <si>
    <t>2012. Előirányzat 
ETKIKi</t>
  </si>
  <si>
    <t>2011. Várható tény 
Összesen:</t>
  </si>
  <si>
    <t>2012. Előirányzat 
Összesen:</t>
  </si>
  <si>
    <t>Egyek Nagyközség Önkormányzat és költségvetési szervei 2012. évi működési  kiadásai kiemelt előirányzatonként</t>
  </si>
  <si>
    <t>2012. Előirányzat 
ETKIKI</t>
  </si>
  <si>
    <t>Előző évi pézmaradvány igénybevétele Többc. Kistérs.Társulástól</t>
  </si>
  <si>
    <t>Központosított  bevételből felhalmozási</t>
  </si>
  <si>
    <t>Támogatásértéű műk.bevétel helyi önk.és ktgv.szervtől</t>
  </si>
  <si>
    <t>Támogatásértékű működ.bevétel Tb.alaptól</t>
  </si>
  <si>
    <t>522001 Helyi közutak, hidak alag. Lét. Fel.</t>
  </si>
  <si>
    <t>Önkormányzat 2012. évi tervezett bevételei</t>
  </si>
  <si>
    <t>841901 Önkorm.és többc.kist.társ.-k elszámolása</t>
  </si>
  <si>
    <t>Hitelfelvétel (Működési + felhalmozási)</t>
  </si>
  <si>
    <t>890441 Rövidtávú közfoglalkoztatás</t>
  </si>
  <si>
    <t>890442 Foglalk.hely.tám.-rajog.h. i. közfoglalkoztatása</t>
  </si>
  <si>
    <t xml:space="preserve">2011. Várható tény 
Polgármesteri Hivatal </t>
  </si>
  <si>
    <t xml:space="preserve">2012. Előirányzat 
Polgármesteri Hivatal </t>
  </si>
  <si>
    <t>2012. évi Költségvetési bevételek összesen</t>
  </si>
  <si>
    <t xml:space="preserve">2011. Várható tény 
Polgárnesteri Hivatal </t>
  </si>
  <si>
    <t>2. Polgármesteri Hivatal</t>
  </si>
  <si>
    <t>Munkaadókat terhelő járulékok és szociális hozzájárulási adó</t>
  </si>
  <si>
    <t xml:space="preserve">Munkaadókat terhelő járulékok és szociális hozzájárulási adó </t>
  </si>
  <si>
    <t>Tiszacsege Központi Orvosi Ügyelet</t>
  </si>
  <si>
    <t>Önkormányzati Tűzoltóság</t>
  </si>
  <si>
    <t>Felsőfokú oktatásban résztvevők jut.</t>
  </si>
  <si>
    <t>Felnőttoktatásban résztvevők jut.</t>
  </si>
  <si>
    <t>862211 Járóbetegek gyógyító szakellátása</t>
  </si>
  <si>
    <t>882111 Aktív korúak ellátása</t>
  </si>
  <si>
    <t>890441 Rövid időtartamú közfoglalkoztatás</t>
  </si>
  <si>
    <t>890442 Foglalk.hely. Támra jog.h.i.közfoglalkoztatása</t>
  </si>
  <si>
    <t>842521 Tűzoltás, műszaki mentés, kat.helyzet elhárítás</t>
  </si>
  <si>
    <t>890115 Spec.tehets.gond.pr.h.h.gyerm.fi.r.</t>
  </si>
  <si>
    <t>889969 Egyéb speciális ellátások</t>
  </si>
  <si>
    <t>873011 Időskorúak tartós benntl. Ellátása</t>
  </si>
  <si>
    <t>Polgárvédelmi támogatás</t>
  </si>
  <si>
    <t>I. Kapott támogatások</t>
  </si>
  <si>
    <t>II. Működési  és felhalmozási célú támogatás értékű bevétel:</t>
  </si>
  <si>
    <t>III. Közhatalmi bevétel</t>
  </si>
  <si>
    <t>IV. Intézményi Működési bevétel</t>
  </si>
  <si>
    <t>V. Felhalmozási bevétel</t>
  </si>
  <si>
    <t>1.2. Pénzügyi befektetések bev.</t>
  </si>
  <si>
    <t>VI. Működési és felhalmozási célú átvett pénzeszköz:</t>
  </si>
  <si>
    <t>2.1. Működési célú átvett pénzeszköz</t>
  </si>
  <si>
    <t>2.2. Felhalmozási célú átvett péneszköz</t>
  </si>
  <si>
    <t>VII. Előző évi működési és felhalmozási célú maradványátvétele</t>
  </si>
  <si>
    <t xml:space="preserve">VIII. Kölcsön </t>
  </si>
  <si>
    <t>A. Költségvetési bevételek összesen=I.+II.+III.+IV.+V.+VI.+VII.+VIII.</t>
  </si>
  <si>
    <t>B. KÖLTSÉGVETÉSI HIÁNY FINANSZÍROZÁSÁRA SZOLGÁLÓ PÉNZF.NÉLKÜLI BEVÉTELEK:</t>
  </si>
  <si>
    <t>IX. Előző évi előirányzat-maradvány, pénzmaradvány :</t>
  </si>
  <si>
    <t>C. Költségvetési hiány belső finanszírozását meghaladó összegének külső finanszírozására szolgáló bevételek:</t>
  </si>
  <si>
    <t xml:space="preserve">X. Értékpapaírok értékesítésének bevétele: </t>
  </si>
  <si>
    <t xml:space="preserve">XI. Hitelek felvétele és kötvénykibocsátás bevételei: </t>
  </si>
  <si>
    <t>Kapott támogatások</t>
  </si>
  <si>
    <t>Működési és felhalmozási célú támogatások</t>
  </si>
  <si>
    <t>Közhatalmi bevételek bevételei</t>
  </si>
  <si>
    <t>Intézményi működési bevétel</t>
  </si>
  <si>
    <t>Működési és felhalmozási célú péneszköz átvétel</t>
  </si>
  <si>
    <t xml:space="preserve">Előző évi előirányzat-maradvány, pénzmaradvány </t>
  </si>
  <si>
    <t>Működési és felhalmozási célú támogatásértékű bevétel</t>
  </si>
  <si>
    <t>2010. évi tény</t>
  </si>
  <si>
    <t xml:space="preserve">I. Kapott támogatások </t>
  </si>
  <si>
    <t>1.1</t>
  </si>
  <si>
    <t>1.5.</t>
  </si>
  <si>
    <t>II. Működési és felhalmozási célú támogatás értékű bevételek</t>
  </si>
  <si>
    <t>2.1.1</t>
  </si>
  <si>
    <t>2.1.2.</t>
  </si>
  <si>
    <t>2.1.3.</t>
  </si>
  <si>
    <t>2.1.4.</t>
  </si>
  <si>
    <t>2.1.5</t>
  </si>
  <si>
    <t>2.1.6</t>
  </si>
  <si>
    <t>2.1.7</t>
  </si>
  <si>
    <t>Előző évi műk.c.. Pénzmaradvány átvét. Többc.Kist.Társulástól</t>
  </si>
  <si>
    <t>2.1.8</t>
  </si>
  <si>
    <t>2.2</t>
  </si>
  <si>
    <t>2.2.1.</t>
  </si>
  <si>
    <t>2.2.2.</t>
  </si>
  <si>
    <t>2.2.3.</t>
  </si>
  <si>
    <t>2.2.4</t>
  </si>
  <si>
    <t>2.2.5</t>
  </si>
  <si>
    <t>III. Közhatalmi bevételek</t>
  </si>
  <si>
    <t>3.1</t>
  </si>
  <si>
    <t>3.2</t>
  </si>
  <si>
    <t>3.3</t>
  </si>
  <si>
    <t>IV. Intézményi működési bevételek</t>
  </si>
  <si>
    <t>V. Felhalmozási  bevételek</t>
  </si>
  <si>
    <t>5.1</t>
  </si>
  <si>
    <t>VI.Működési és felhalmozási célú átvett pénzeszközök</t>
  </si>
  <si>
    <t>6.1</t>
  </si>
  <si>
    <t>VII. Előző évi működési és felhalmozási célú maradvány átvétele</t>
  </si>
  <si>
    <t>VII. Kölcsön</t>
  </si>
  <si>
    <t>8.1</t>
  </si>
  <si>
    <t>8.2</t>
  </si>
  <si>
    <t>KÖLTSÉGVETÉSI BEVÉTELEK ÖSSZESEN: I+II+III+IV+V+VI+VII</t>
  </si>
  <si>
    <t>IX. Költségvetési hiány belső finanszírozására szolgáló pénzforgalom nélküli bevételek:</t>
  </si>
  <si>
    <t>9.1</t>
  </si>
  <si>
    <t>9.1.1</t>
  </si>
  <si>
    <t>9.1.2</t>
  </si>
  <si>
    <t>9.2</t>
  </si>
  <si>
    <t>9.2.2.</t>
  </si>
  <si>
    <t>10.1.1.</t>
  </si>
  <si>
    <t>10.2.</t>
  </si>
  <si>
    <t>10.2.1.</t>
  </si>
  <si>
    <t>Közhatalmi bevétel</t>
  </si>
  <si>
    <t>Kölcsön</t>
  </si>
  <si>
    <t>Felhlamzási bevétel</t>
  </si>
  <si>
    <t>Kapott támogatásból felhalmozási</t>
  </si>
  <si>
    <t>Közhatalmi bevételből felhalmozási bev.</t>
  </si>
  <si>
    <t>Közhatalmi bevételek</t>
  </si>
  <si>
    <t>Működési és felhalmozási célú átvett pénzeszköz</t>
  </si>
  <si>
    <t>Előző évi előirányzat maradvány, pénzmaradvány</t>
  </si>
  <si>
    <t>889201 Gyermekjóléti szolgálat</t>
  </si>
  <si>
    <t>932900 M.n.s. egyéb szórakoztató szabadidős tev.</t>
  </si>
  <si>
    <t>4.2. Irányító szervtől kapott tmogatás</t>
  </si>
  <si>
    <t>4.3. Támogatásértékű felhalmozási bevétel:</t>
  </si>
  <si>
    <t>4.4. Központosított előirányzatokból felhalmozási</t>
  </si>
  <si>
    <t>4.5. Előző évi költségvetési kieg.visszatérülések</t>
  </si>
  <si>
    <t>Működési költségvetési támogatás</t>
  </si>
  <si>
    <t>Irányító szerv alá tartozó költségvetési szervnek folyósított működési támogatás</t>
  </si>
  <si>
    <t>2.1.9</t>
  </si>
  <si>
    <t>Irányító szervtől kapott támogatás</t>
  </si>
  <si>
    <t>841901 Önkormányzatok val.többc.kist.társ.elszám-a</t>
  </si>
  <si>
    <t>Irányító szerv alá tartozó költségvetési szervnek folyósíott működési támogatás</t>
  </si>
  <si>
    <t>841403 Város és községgazd-i feladatok</t>
  </si>
  <si>
    <t>Egyeki Általános Iskola, Óvoda, Könyvtár és Művelődési Ház Többcélú Közös Igazgatású Közoktatási, Közgyűjteményi és Közművelődési Intézmény bevételei</t>
  </si>
  <si>
    <t>562912 Óvodai intézményi étkeztetés</t>
  </si>
  <si>
    <t>851011 Óvodai nevelés, ellátás</t>
  </si>
  <si>
    <t>851012 SNI gyermekek óvodai nev, ellát-a</t>
  </si>
  <si>
    <t>851013 Nemzeti etnikai kisebbs.óv.nev.</t>
  </si>
  <si>
    <t>Óvoda összesen:</t>
  </si>
  <si>
    <t>562913 Iskolai intézményi étkeztetés</t>
  </si>
  <si>
    <t>852011 Ált.isk.tan.napp.rendsz.nev.1-4 évf.</t>
  </si>
  <si>
    <t>852012 SNI ált.isk.tan.napp.rendsz.nev.1-4 évf.</t>
  </si>
  <si>
    <t>852021 Ált.isk.tan.napp.rendsz.nev.5-8 évf.</t>
  </si>
  <si>
    <t>852022 SNI Ált.isk.tan.napp.rendsz.nev.5-8 évf.</t>
  </si>
  <si>
    <t>855911 Ált.isk.napközi otth.nevelés</t>
  </si>
  <si>
    <t>Móra Ferenc Általános Iskola összesen:</t>
  </si>
  <si>
    <t>869042 Ifjúság-egészségügyi gondozás</t>
  </si>
  <si>
    <t>910123 Könyvtári szolgáltatások</t>
  </si>
  <si>
    <t>910203 Múzeumi kiállítási tevékenység</t>
  </si>
  <si>
    <t>910502 Közm.-i int-k, köz.szint.működt.</t>
  </si>
  <si>
    <t>Tárkányi Béla Könyvtár és Művelődési Ház összesen:</t>
  </si>
  <si>
    <t>Egyeki Általános Iskola, Óvoda, Könyvtár és Művelődési Ház Többcélú Közös Igazgatású Közoktatási, Közgyűjteményi és Közművelődési Intézmény kiadásai  feladatonként</t>
  </si>
  <si>
    <t>Személyi jellegű juttatás</t>
  </si>
  <si>
    <t>855911 Ál.tisk.napközi otth.nevelés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</si>
</sst>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17" borderId="7" applyNumberFormat="0" applyFon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7" fillId="4" borderId="0" applyNumberFormat="0" applyBorder="0" applyAlignment="0" applyProtection="0"/>
    <xf numFmtId="0" fontId="48" fillId="22" borderId="8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2" fillId="23" borderId="0" applyNumberFormat="0" applyBorder="0" applyAlignment="0" applyProtection="0"/>
    <xf numFmtId="0" fontId="53" fillId="22" borderId="1" applyNumberFormat="0" applyAlignment="0" applyProtection="0"/>
    <xf numFmtId="9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29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3" fontId="6" fillId="0" borderId="30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11" fillId="0" borderId="0" xfId="0" applyFont="1" applyAlignment="1">
      <alignment/>
    </xf>
    <xf numFmtId="0" fontId="6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0" xfId="0" applyFont="1" applyBorder="1" applyAlignment="1">
      <alignment horizontal="center" wrapText="1"/>
    </xf>
    <xf numFmtId="3" fontId="12" fillId="24" borderId="2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2" fillId="2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3" fontId="11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175" fontId="17" fillId="0" borderId="0" xfId="57" applyNumberFormat="1" applyFont="1" applyFill="1" applyBorder="1" applyAlignment="1" applyProtection="1">
      <alignment horizontal="centerContinuous" vertical="center"/>
      <protection/>
    </xf>
    <xf numFmtId="0" fontId="19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6" fillId="0" borderId="36" xfId="57" applyFont="1" applyFill="1" applyBorder="1" applyAlignment="1" applyProtection="1">
      <alignment horizontal="center" vertical="center" wrapText="1"/>
      <protection/>
    </xf>
    <xf numFmtId="0" fontId="6" fillId="0" borderId="37" xfId="57" applyFont="1" applyFill="1" applyBorder="1" applyAlignment="1" applyProtection="1">
      <alignment horizontal="center" vertical="center" wrapText="1"/>
      <protection/>
    </xf>
    <xf numFmtId="0" fontId="6" fillId="0" borderId="38" xfId="57" applyFont="1" applyFill="1" applyBorder="1" applyAlignment="1" applyProtection="1">
      <alignment horizontal="center" vertical="center" wrapText="1"/>
      <protection/>
    </xf>
    <xf numFmtId="0" fontId="6" fillId="0" borderId="39" xfId="57" applyFont="1" applyFill="1" applyBorder="1" applyAlignment="1" applyProtection="1">
      <alignment horizontal="left" vertical="center" wrapText="1" indent="1"/>
      <protection/>
    </xf>
    <xf numFmtId="0" fontId="6" fillId="0" borderId="36" xfId="57" applyFont="1" applyFill="1" applyBorder="1" applyAlignment="1" applyProtection="1">
      <alignment horizontal="left" vertical="center" wrapText="1" indent="1"/>
      <protection/>
    </xf>
    <xf numFmtId="0" fontId="6" fillId="0" borderId="37" xfId="57" applyFont="1" applyFill="1" applyBorder="1" applyAlignment="1" applyProtection="1">
      <alignment horizontal="left" vertical="center" wrapText="1" indent="1"/>
      <protection/>
    </xf>
    <xf numFmtId="175" fontId="6" fillId="0" borderId="38" xfId="57" applyNumberFormat="1" applyFont="1" applyFill="1" applyBorder="1" applyAlignment="1" applyProtection="1">
      <alignment horizontal="right" vertical="center" wrapText="1"/>
      <protection locked="0"/>
    </xf>
    <xf numFmtId="175" fontId="6" fillId="0" borderId="38" xfId="57" applyNumberFormat="1" applyFont="1" applyFill="1" applyBorder="1" applyAlignment="1" applyProtection="1">
      <alignment horizontal="right" vertical="center" wrapText="1"/>
      <protection/>
    </xf>
    <xf numFmtId="49" fontId="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41" xfId="57" applyFont="1" applyFill="1" applyBorder="1" applyAlignment="1" applyProtection="1">
      <alignment horizontal="left" vertical="center" wrapText="1" indent="1"/>
      <protection/>
    </xf>
    <xf numFmtId="175" fontId="9" fillId="0" borderId="42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43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29" xfId="57" applyFont="1" applyFill="1" applyBorder="1" applyAlignment="1" applyProtection="1">
      <alignment horizontal="left" vertical="center" wrapText="1" indent="1"/>
      <protection/>
    </xf>
    <xf numFmtId="175" fontId="9" fillId="0" borderId="44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45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46" xfId="57" applyFont="1" applyFill="1" applyBorder="1" applyAlignment="1" applyProtection="1">
      <alignment horizontal="left" vertical="center" wrapText="1" indent="1"/>
      <protection/>
    </xf>
    <xf numFmtId="175" fontId="9" fillId="0" borderId="47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48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49" xfId="57" applyFont="1" applyFill="1" applyBorder="1" applyAlignment="1" applyProtection="1">
      <alignment horizontal="left" vertical="center" wrapText="1" indent="1"/>
      <protection/>
    </xf>
    <xf numFmtId="175" fontId="9" fillId="0" borderId="50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51" xfId="57" applyNumberFormat="1" applyFont="1" applyFill="1" applyBorder="1" applyAlignment="1" applyProtection="1">
      <alignment horizontal="left" vertical="center" wrapText="1" indent="1"/>
      <protection/>
    </xf>
    <xf numFmtId="175" fontId="9" fillId="0" borderId="52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29" xfId="57" applyFont="1" applyFill="1" applyBorder="1" applyAlignment="1" applyProtection="1">
      <alignment horizontal="left" vertical="center" wrapText="1" indent="1"/>
      <protection/>
    </xf>
    <xf numFmtId="175" fontId="20" fillId="0" borderId="44" xfId="57" applyNumberFormat="1" applyFont="1" applyFill="1" applyBorder="1" applyAlignment="1" applyProtection="1">
      <alignment horizontal="right" vertical="center" wrapText="1"/>
      <protection/>
    </xf>
    <xf numFmtId="0" fontId="9" fillId="0" borderId="29" xfId="57" applyFont="1" applyFill="1" applyBorder="1" applyAlignment="1" applyProtection="1">
      <alignment horizontal="left" vertical="center" wrapText="1" indent="2"/>
      <protection/>
    </xf>
    <xf numFmtId="0" fontId="9" fillId="0" borderId="53" xfId="57" applyFont="1" applyFill="1" applyBorder="1" applyAlignment="1" applyProtection="1">
      <alignment horizontal="left" vertical="center" wrapText="1" indent="2"/>
      <protection/>
    </xf>
    <xf numFmtId="0" fontId="20" fillId="0" borderId="49" xfId="57" applyFont="1" applyFill="1" applyBorder="1" applyAlignment="1" applyProtection="1">
      <alignment horizontal="left" vertical="center" wrapText="1" indent="1"/>
      <protection/>
    </xf>
    <xf numFmtId="49" fontId="6" fillId="0" borderId="28" xfId="57" applyNumberFormat="1" applyFont="1" applyFill="1" applyBorder="1" applyAlignment="1" applyProtection="1">
      <alignment horizontal="left" vertical="center" wrapText="1" indent="1"/>
      <protection/>
    </xf>
    <xf numFmtId="175" fontId="20" fillId="0" borderId="50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41" xfId="57" applyFont="1" applyFill="1" applyBorder="1" applyAlignment="1" applyProtection="1">
      <alignment horizontal="left" vertical="center" wrapText="1" indent="1"/>
      <protection/>
    </xf>
    <xf numFmtId="175" fontId="20" fillId="0" borderId="42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54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55" xfId="57" applyFont="1" applyFill="1" applyBorder="1" applyAlignment="1" applyProtection="1">
      <alignment horizontal="left" vertical="center" wrapText="1" indent="1"/>
      <protection/>
    </xf>
    <xf numFmtId="175" fontId="9" fillId="0" borderId="56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57" xfId="57" applyNumberFormat="1" applyFont="1" applyFill="1" applyBorder="1" applyAlignment="1" applyProtection="1">
      <alignment horizontal="left" vertical="center" wrapText="1" indent="1"/>
      <protection/>
    </xf>
    <xf numFmtId="175" fontId="9" fillId="0" borderId="58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31" xfId="57" applyFont="1" applyFill="1" applyBorder="1" applyAlignment="1" applyProtection="1">
      <alignment horizontal="left" vertical="center" wrapText="1" indent="1"/>
      <protection/>
    </xf>
    <xf numFmtId="175" fontId="6" fillId="0" borderId="20" xfId="57" applyNumberFormat="1" applyFont="1" applyFill="1" applyBorder="1" applyAlignment="1" applyProtection="1">
      <alignment horizontal="centerContinuous" vertical="center"/>
      <protection/>
    </xf>
    <xf numFmtId="0" fontId="6" fillId="0" borderId="59" xfId="57" applyFont="1" applyFill="1" applyBorder="1" applyAlignment="1" applyProtection="1">
      <alignment vertical="center" wrapText="1"/>
      <protection/>
    </xf>
    <xf numFmtId="175" fontId="6" fillId="0" borderId="60" xfId="57" applyNumberFormat="1" applyFont="1" applyFill="1" applyBorder="1" applyAlignment="1" applyProtection="1">
      <alignment vertical="center" wrapText="1"/>
      <protection/>
    </xf>
    <xf numFmtId="175" fontId="9" fillId="0" borderId="56" xfId="57" applyNumberFormat="1" applyFont="1" applyFill="1" applyBorder="1" applyAlignment="1" applyProtection="1">
      <alignment vertical="center" wrapText="1"/>
      <protection locked="0"/>
    </xf>
    <xf numFmtId="175" fontId="9" fillId="0" borderId="29" xfId="57" applyNumberFormat="1" applyFont="1" applyFill="1" applyBorder="1" applyAlignment="1" applyProtection="1">
      <alignment vertical="center" wrapText="1"/>
      <protection locked="0"/>
    </xf>
    <xf numFmtId="175" fontId="9" fillId="0" borderId="44" xfId="57" applyNumberFormat="1" applyFont="1" applyFill="1" applyBorder="1" applyAlignment="1" applyProtection="1">
      <alignment vertical="center" wrapText="1"/>
      <protection locked="0"/>
    </xf>
    <xf numFmtId="175" fontId="9" fillId="0" borderId="52" xfId="57" applyNumberFormat="1" applyFont="1" applyFill="1" applyBorder="1" applyAlignment="1" applyProtection="1">
      <alignment vertical="center" wrapText="1"/>
      <protection locked="0"/>
    </xf>
    <xf numFmtId="0" fontId="9" fillId="0" borderId="29" xfId="57" applyFont="1" applyFill="1" applyBorder="1" applyAlignment="1" applyProtection="1">
      <alignment horizontal="left" indent="1"/>
      <protection/>
    </xf>
    <xf numFmtId="0" fontId="9" fillId="0" borderId="53" xfId="57" applyFont="1" applyFill="1" applyBorder="1" applyAlignment="1" applyProtection="1">
      <alignment horizontal="left" vertical="center" wrapText="1" indent="1"/>
      <protection/>
    </xf>
    <xf numFmtId="0" fontId="9" fillId="0" borderId="61" xfId="57" applyFont="1" applyFill="1" applyBorder="1" applyAlignment="1" applyProtection="1">
      <alignment horizontal="left" vertical="center" wrapText="1" indent="1"/>
      <protection/>
    </xf>
    <xf numFmtId="175" fontId="9" fillId="0" borderId="58" xfId="57" applyNumberFormat="1" applyFont="1" applyFill="1" applyBorder="1" applyAlignment="1" applyProtection="1">
      <alignment vertical="center" wrapText="1"/>
      <protection locked="0"/>
    </xf>
    <xf numFmtId="0" fontId="6" fillId="0" borderId="37" xfId="57" applyFont="1" applyFill="1" applyBorder="1" applyAlignment="1" applyProtection="1">
      <alignment vertical="center" wrapText="1"/>
      <protection/>
    </xf>
    <xf numFmtId="175" fontId="6" fillId="0" borderId="38" xfId="57" applyNumberFormat="1" applyFont="1" applyFill="1" applyBorder="1" applyAlignment="1" applyProtection="1">
      <alignment vertical="center" wrapText="1"/>
      <protection/>
    </xf>
    <xf numFmtId="175" fontId="9" fillId="0" borderId="50" xfId="57" applyNumberFormat="1" applyFont="1" applyFill="1" applyBorder="1" applyAlignment="1" applyProtection="1">
      <alignment vertical="center" wrapText="1"/>
      <protection locked="0"/>
    </xf>
    <xf numFmtId="175" fontId="6" fillId="0" borderId="38" xfId="57" applyNumberFormat="1" applyFont="1" applyFill="1" applyBorder="1" applyAlignment="1" applyProtection="1">
      <alignment vertical="center" wrapText="1"/>
      <protection locked="0"/>
    </xf>
    <xf numFmtId="175" fontId="6" fillId="0" borderId="28" xfId="57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7" xfId="0" applyFont="1" applyBorder="1" applyAlignment="1">
      <alignment/>
    </xf>
    <xf numFmtId="0" fontId="23" fillId="0" borderId="0" xfId="0" applyFont="1" applyAlignment="1">
      <alignment/>
    </xf>
    <xf numFmtId="0" fontId="9" fillId="0" borderId="24" xfId="0" applyFont="1" applyBorder="1" applyAlignment="1">
      <alignment/>
    </xf>
    <xf numFmtId="49" fontId="9" fillId="0" borderId="29" xfId="57" applyNumberFormat="1" applyFont="1" applyFill="1" applyBorder="1" applyAlignment="1" applyProtection="1">
      <alignment horizontal="left" vertical="center" wrapText="1" indent="1"/>
      <protection/>
    </xf>
    <xf numFmtId="178" fontId="9" fillId="0" borderId="62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63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64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65" xfId="40" applyNumberFormat="1" applyFont="1" applyFill="1" applyBorder="1" applyAlignment="1" applyProtection="1">
      <alignment horizontal="left" vertical="center" wrapText="1" indent="1"/>
      <protection/>
    </xf>
    <xf numFmtId="3" fontId="4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178" fontId="9" fillId="24" borderId="28" xfId="4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178" fontId="6" fillId="0" borderId="38" xfId="40" applyNumberFormat="1" applyFont="1" applyFill="1" applyBorder="1" applyAlignment="1" applyProtection="1">
      <alignment vertical="center" wrapText="1"/>
      <protection/>
    </xf>
    <xf numFmtId="178" fontId="6" fillId="0" borderId="38" xfId="40" applyNumberFormat="1" applyFont="1" applyFill="1" applyBorder="1" applyAlignment="1" applyProtection="1">
      <alignment vertical="center" wrapText="1"/>
      <protection locked="0"/>
    </xf>
    <xf numFmtId="178" fontId="6" fillId="0" borderId="66" xfId="40" applyNumberFormat="1" applyFont="1" applyFill="1" applyBorder="1" applyAlignment="1" applyProtection="1">
      <alignment vertical="center" wrapText="1"/>
      <protection/>
    </xf>
    <xf numFmtId="178" fontId="9" fillId="0" borderId="50" xfId="40" applyNumberFormat="1" applyFont="1" applyFill="1" applyBorder="1" applyAlignment="1" applyProtection="1">
      <alignment vertical="center" wrapText="1"/>
      <protection locked="0"/>
    </xf>
    <xf numFmtId="178" fontId="9" fillId="0" borderId="29" xfId="40" applyNumberFormat="1" applyFont="1" applyFill="1" applyBorder="1" applyAlignment="1" applyProtection="1">
      <alignment horizontal="left" vertical="center" wrapText="1" indent="1"/>
      <protection/>
    </xf>
    <xf numFmtId="178" fontId="6" fillId="0" borderId="60" xfId="40" applyNumberFormat="1" applyFont="1" applyFill="1" applyBorder="1" applyAlignment="1" applyProtection="1">
      <alignment vertical="center" wrapText="1"/>
      <protection/>
    </xf>
    <xf numFmtId="178" fontId="9" fillId="0" borderId="64" xfId="40" applyNumberFormat="1" applyFont="1" applyFill="1" applyBorder="1" applyAlignment="1" applyProtection="1">
      <alignment horizontal="left" indent="1"/>
      <protection/>
    </xf>
    <xf numFmtId="178" fontId="9" fillId="0" borderId="67" xfId="40" applyNumberFormat="1" applyFont="1" applyFill="1" applyBorder="1" applyAlignment="1" applyProtection="1">
      <alignment horizontal="left" vertical="center" wrapText="1" indent="1"/>
      <protection/>
    </xf>
    <xf numFmtId="178" fontId="17" fillId="0" borderId="0" xfId="40" applyNumberFormat="1" applyFont="1" applyFill="1" applyBorder="1" applyAlignment="1" applyProtection="1">
      <alignment horizontal="centerContinuous" vertical="center"/>
      <protection/>
    </xf>
    <xf numFmtId="178" fontId="6" fillId="0" borderId="66" xfId="40" applyNumberFormat="1" applyFont="1" applyFill="1" applyBorder="1" applyAlignment="1" applyProtection="1">
      <alignment horizontal="center" vertical="center" wrapText="1"/>
      <protection/>
    </xf>
    <xf numFmtId="178" fontId="10" fillId="0" borderId="20" xfId="40" applyNumberFormat="1" applyFont="1" applyFill="1" applyBorder="1" applyAlignment="1" applyProtection="1">
      <alignment horizontal="right"/>
      <protection/>
    </xf>
    <xf numFmtId="175" fontId="9" fillId="0" borderId="29" xfId="57" applyNumberFormat="1" applyFont="1" applyFill="1" applyBorder="1" applyAlignment="1" applyProtection="1">
      <alignment horizontal="right" vertical="center" wrapText="1"/>
      <protection locked="0"/>
    </xf>
    <xf numFmtId="178" fontId="9" fillId="0" borderId="62" xfId="40" applyNumberFormat="1" applyFont="1" applyFill="1" applyBorder="1" applyAlignment="1" applyProtection="1">
      <alignment vertical="center" wrapText="1"/>
      <protection/>
    </xf>
    <xf numFmtId="178" fontId="9" fillId="0" borderId="68" xfId="40" applyNumberFormat="1" applyFont="1" applyFill="1" applyBorder="1" applyAlignment="1" applyProtection="1">
      <alignment vertical="center" wrapText="1"/>
      <protection/>
    </xf>
    <xf numFmtId="178" fontId="9" fillId="0" borderId="64" xfId="40" applyNumberFormat="1" applyFont="1" applyFill="1" applyBorder="1" applyAlignment="1" applyProtection="1">
      <alignment vertical="center" wrapText="1"/>
      <protection/>
    </xf>
    <xf numFmtId="178" fontId="20" fillId="0" borderId="44" xfId="40" applyNumberFormat="1" applyFont="1" applyFill="1" applyBorder="1" applyAlignment="1" applyProtection="1">
      <alignment vertical="center" wrapText="1"/>
      <protection/>
    </xf>
    <xf numFmtId="178" fontId="9" fillId="0" borderId="29" xfId="40" applyNumberFormat="1" applyFont="1" applyFill="1" applyBorder="1" applyAlignment="1" applyProtection="1">
      <alignment vertical="center" wrapText="1"/>
      <protection/>
    </xf>
    <xf numFmtId="178" fontId="20" fillId="0" borderId="63" xfId="40" applyNumberFormat="1" applyFont="1" applyFill="1" applyBorder="1" applyAlignment="1" applyProtection="1">
      <alignment vertical="center" wrapText="1"/>
      <protection/>
    </xf>
    <xf numFmtId="178" fontId="20" fillId="0" borderId="69" xfId="40" applyNumberFormat="1" applyFont="1" applyFill="1" applyBorder="1" applyAlignment="1" applyProtection="1">
      <alignment vertical="center" wrapText="1"/>
      <protection/>
    </xf>
    <xf numFmtId="178" fontId="9" fillId="0" borderId="65" xfId="40" applyNumberFormat="1" applyFont="1" applyFill="1" applyBorder="1" applyAlignment="1" applyProtection="1">
      <alignment vertical="center" wrapText="1"/>
      <protection/>
    </xf>
    <xf numFmtId="178" fontId="9" fillId="0" borderId="49" xfId="4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66" xfId="57" applyFont="1" applyFill="1" applyBorder="1" applyAlignment="1" applyProtection="1">
      <alignment horizontal="left" vertical="center" wrapText="1" indent="1"/>
      <protection/>
    </xf>
    <xf numFmtId="178" fontId="6" fillId="0" borderId="28" xfId="40" applyNumberFormat="1" applyFont="1" applyFill="1" applyBorder="1" applyAlignment="1" applyProtection="1">
      <alignment vertical="center" wrapTex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178" fontId="9" fillId="0" borderId="53" xfId="40" applyNumberFormat="1" applyFont="1" applyFill="1" applyBorder="1" applyAlignment="1" applyProtection="1">
      <alignment vertical="center" wrapText="1"/>
      <protection/>
    </xf>
    <xf numFmtId="178" fontId="20" fillId="0" borderId="29" xfId="40" applyNumberFormat="1" applyFont="1" applyFill="1" applyBorder="1" applyAlignment="1" applyProtection="1">
      <alignment vertical="center" wrapText="1"/>
      <protection/>
    </xf>
    <xf numFmtId="49" fontId="20" fillId="0" borderId="48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49" xfId="57" applyFont="1" applyFill="1" applyBorder="1" applyAlignment="1" applyProtection="1">
      <alignment horizontal="left" vertical="center" wrapText="1"/>
      <protection/>
    </xf>
    <xf numFmtId="0" fontId="9" fillId="0" borderId="29" xfId="57" applyFont="1" applyFill="1" applyBorder="1" applyAlignment="1" applyProtection="1">
      <alignment horizontal="left" vertical="center" wrapText="1"/>
      <protection/>
    </xf>
    <xf numFmtId="0" fontId="20" fillId="0" borderId="29" xfId="57" applyFont="1" applyFill="1" applyBorder="1" applyAlignment="1" applyProtection="1">
      <alignment horizontal="left" vertical="center" wrapText="1"/>
      <protection/>
    </xf>
    <xf numFmtId="175" fontId="20" fillId="0" borderId="29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17" xfId="57" applyNumberFormat="1" applyFont="1" applyFill="1" applyBorder="1" applyAlignment="1" applyProtection="1">
      <alignment horizontal="left" vertical="center" wrapText="1" indent="1"/>
      <protection/>
    </xf>
    <xf numFmtId="14" fontId="9" fillId="0" borderId="17" xfId="57" applyNumberFormat="1" applyFont="1" applyFill="1" applyBorder="1" applyAlignment="1" applyProtection="1">
      <alignment horizontal="left" vertical="center" wrapText="1"/>
      <protection/>
    </xf>
    <xf numFmtId="178" fontId="9" fillId="0" borderId="17" xfId="40" applyNumberFormat="1" applyFont="1" applyFill="1" applyBorder="1" applyAlignment="1" applyProtection="1">
      <alignment vertical="center" wrapText="1"/>
      <protection locked="0"/>
    </xf>
    <xf numFmtId="175" fontId="9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7" applyFont="1" applyFill="1" applyBorder="1" applyAlignment="1" applyProtection="1">
      <alignment horizontal="left" vertical="center"/>
      <protection/>
    </xf>
    <xf numFmtId="49" fontId="9" fillId="0" borderId="0" xfId="57" applyNumberFormat="1" applyFont="1" applyFill="1" applyBorder="1" applyAlignment="1" applyProtection="1">
      <alignment horizontal="left" vertical="center"/>
      <protection/>
    </xf>
    <xf numFmtId="0" fontId="20" fillId="0" borderId="70" xfId="57" applyFont="1" applyFill="1" applyBorder="1" applyAlignment="1" applyProtection="1">
      <alignment horizontal="left" vertical="center"/>
      <protection/>
    </xf>
    <xf numFmtId="0" fontId="9" fillId="0" borderId="71" xfId="57" applyFont="1" applyFill="1" applyBorder="1" applyAlignment="1" applyProtection="1">
      <alignment horizontal="left" vertical="center"/>
      <protection/>
    </xf>
    <xf numFmtId="0" fontId="20" fillId="0" borderId="71" xfId="57" applyFont="1" applyFill="1" applyBorder="1" applyAlignment="1" applyProtection="1">
      <alignment horizontal="left" vertical="center"/>
      <protection/>
    </xf>
    <xf numFmtId="0" fontId="9" fillId="0" borderId="72" xfId="57" applyFont="1" applyFill="1" applyBorder="1" applyAlignment="1" applyProtection="1">
      <alignment horizontal="left" vertical="center"/>
      <protection/>
    </xf>
    <xf numFmtId="49" fontId="20" fillId="0" borderId="25" xfId="57" applyNumberFormat="1" applyFont="1" applyFill="1" applyBorder="1" applyAlignment="1" applyProtection="1">
      <alignment horizontal="left" vertical="center"/>
      <protection/>
    </xf>
    <xf numFmtId="49" fontId="9" fillId="0" borderId="19" xfId="57" applyNumberFormat="1" applyFont="1" applyFill="1" applyBorder="1" applyAlignment="1" applyProtection="1">
      <alignment horizontal="left" vertical="center"/>
      <protection/>
    </xf>
    <xf numFmtId="49" fontId="20" fillId="0" borderId="19" xfId="57" applyNumberFormat="1" applyFont="1" applyFill="1" applyBorder="1" applyAlignment="1" applyProtection="1">
      <alignment horizontal="left" vertical="center"/>
      <protection/>
    </xf>
    <xf numFmtId="49" fontId="9" fillId="0" borderId="24" xfId="57" applyNumberFormat="1" applyFont="1" applyFill="1" applyBorder="1" applyAlignment="1" applyProtection="1">
      <alignment horizontal="left" vertical="center"/>
      <protection/>
    </xf>
    <xf numFmtId="178" fontId="20" fillId="0" borderId="25" xfId="40" applyNumberFormat="1" applyFont="1" applyFill="1" applyBorder="1" applyAlignment="1" applyProtection="1">
      <alignment horizontal="left" vertical="center"/>
      <protection/>
    </xf>
    <xf numFmtId="178" fontId="24" fillId="0" borderId="35" xfId="40" applyNumberFormat="1" applyFont="1" applyBorder="1" applyAlignment="1">
      <alignment/>
    </xf>
    <xf numFmtId="178" fontId="9" fillId="0" borderId="19" xfId="40" applyNumberFormat="1" applyFont="1" applyFill="1" applyBorder="1" applyAlignment="1" applyProtection="1">
      <alignment horizontal="left" vertical="center"/>
      <protection/>
    </xf>
    <xf numFmtId="178" fontId="20" fillId="0" borderId="19" xfId="40" applyNumberFormat="1" applyFont="1" applyFill="1" applyBorder="1" applyAlignment="1" applyProtection="1">
      <alignment horizontal="left" vertical="center"/>
      <protection/>
    </xf>
    <xf numFmtId="178" fontId="24" fillId="0" borderId="23" xfId="40" applyNumberFormat="1" applyFont="1" applyBorder="1" applyAlignment="1">
      <alignment/>
    </xf>
    <xf numFmtId="178" fontId="9" fillId="0" borderId="24" xfId="40" applyNumberFormat="1" applyFont="1" applyFill="1" applyBorder="1" applyAlignment="1" applyProtection="1">
      <alignment horizontal="left" vertical="center"/>
      <protection/>
    </xf>
    <xf numFmtId="0" fontId="6" fillId="0" borderId="28" xfId="57" applyFont="1" applyFill="1" applyBorder="1" applyAlignment="1" applyProtection="1">
      <alignment horizontal="left" vertical="center" wrapText="1" indent="1"/>
      <protection/>
    </xf>
    <xf numFmtId="49" fontId="9" fillId="0" borderId="27" xfId="57" applyNumberFormat="1" applyFont="1" applyFill="1" applyBorder="1" applyAlignment="1" applyProtection="1">
      <alignment horizontal="left" vertical="center"/>
      <protection/>
    </xf>
    <xf numFmtId="49" fontId="20" fillId="0" borderId="26" xfId="57" applyNumberFormat="1" applyFont="1" applyFill="1" applyBorder="1" applyAlignment="1" applyProtection="1">
      <alignment horizontal="left" vertical="center"/>
      <protection/>
    </xf>
    <xf numFmtId="49" fontId="6" fillId="0" borderId="28" xfId="57" applyNumberFormat="1" applyFont="1" applyFill="1" applyBorder="1" applyAlignment="1" applyProtection="1">
      <alignment horizontal="left" vertical="center"/>
      <protection/>
    </xf>
    <xf numFmtId="0" fontId="9" fillId="0" borderId="73" xfId="57" applyFont="1" applyFill="1" applyBorder="1" applyAlignment="1" applyProtection="1">
      <alignment horizontal="left" vertical="center"/>
      <protection/>
    </xf>
    <xf numFmtId="178" fontId="9" fillId="0" borderId="27" xfId="40" applyNumberFormat="1" applyFont="1" applyFill="1" applyBorder="1" applyAlignment="1" applyProtection="1">
      <alignment horizontal="left" vertical="center"/>
      <protection/>
    </xf>
    <xf numFmtId="0" fontId="20" fillId="0" borderId="74" xfId="57" applyFont="1" applyFill="1" applyBorder="1" applyAlignment="1" applyProtection="1">
      <alignment horizontal="left" vertical="center"/>
      <protection/>
    </xf>
    <xf numFmtId="178" fontId="20" fillId="0" borderId="26" xfId="40" applyNumberFormat="1" applyFont="1" applyFill="1" applyBorder="1" applyAlignment="1" applyProtection="1">
      <alignment horizontal="left" vertical="center"/>
      <protection/>
    </xf>
    <xf numFmtId="178" fontId="24" fillId="0" borderId="75" xfId="40" applyNumberFormat="1" applyFont="1" applyBorder="1" applyAlignment="1">
      <alignment/>
    </xf>
    <xf numFmtId="0" fontId="6" fillId="0" borderId="31" xfId="57" applyFont="1" applyFill="1" applyBorder="1" applyAlignment="1" applyProtection="1">
      <alignment horizontal="left" vertical="center"/>
      <protection/>
    </xf>
    <xf numFmtId="178" fontId="6" fillId="0" borderId="28" xfId="40" applyNumberFormat="1" applyFont="1" applyFill="1" applyBorder="1" applyAlignment="1" applyProtection="1">
      <alignment horizontal="left" vertical="center"/>
      <protection/>
    </xf>
    <xf numFmtId="178" fontId="1" fillId="0" borderId="30" xfId="40" applyNumberFormat="1" applyFont="1" applyBorder="1" applyAlignment="1">
      <alignment/>
    </xf>
    <xf numFmtId="178" fontId="6" fillId="0" borderId="38" xfId="40" applyNumberFormat="1" applyFont="1" applyFill="1" applyBorder="1" applyAlignment="1" applyProtection="1">
      <alignment horizontal="right" vertical="center" wrapText="1"/>
      <protection/>
    </xf>
    <xf numFmtId="0" fontId="6" fillId="0" borderId="76" xfId="0" applyFont="1" applyBorder="1" applyAlignment="1">
      <alignment/>
    </xf>
    <xf numFmtId="178" fontId="9" fillId="0" borderId="19" xfId="40" applyNumberFormat="1" applyFont="1" applyBorder="1" applyAlignment="1">
      <alignment/>
    </xf>
    <xf numFmtId="3" fontId="11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2" fillId="0" borderId="29" xfId="0" applyFont="1" applyBorder="1" applyAlignment="1">
      <alignment wrapText="1"/>
    </xf>
    <xf numFmtId="178" fontId="4" fillId="0" borderId="0" xfId="40" applyNumberFormat="1" applyFont="1" applyAlignment="1">
      <alignment/>
    </xf>
    <xf numFmtId="178" fontId="9" fillId="0" borderId="28" xfId="40" applyNumberFormat="1" applyFont="1" applyFill="1" applyBorder="1" applyAlignment="1">
      <alignment/>
    </xf>
    <xf numFmtId="178" fontId="0" fillId="0" borderId="0" xfId="0" applyNumberFormat="1" applyAlignment="1">
      <alignment/>
    </xf>
    <xf numFmtId="3" fontId="4" fillId="0" borderId="13" xfId="0" applyNumberFormat="1" applyFont="1" applyBorder="1" applyAlignment="1">
      <alignment wrapText="1"/>
    </xf>
    <xf numFmtId="178" fontId="9" fillId="0" borderId="0" xfId="40" applyNumberFormat="1" applyFont="1" applyAlignment="1">
      <alignment/>
    </xf>
    <xf numFmtId="49" fontId="9" fillId="0" borderId="32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18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6" fillId="0" borderId="77" xfId="57" applyFont="1" applyFill="1" applyBorder="1" applyAlignment="1" applyProtection="1">
      <alignment horizontal="left" vertical="center" wrapText="1" indent="1"/>
      <protection/>
    </xf>
    <xf numFmtId="178" fontId="6" fillId="0" borderId="16" xfId="40" applyNumberFormat="1" applyFont="1" applyFill="1" applyBorder="1" applyAlignment="1" applyProtection="1">
      <alignment vertical="center" wrapText="1"/>
      <protection/>
    </xf>
    <xf numFmtId="0" fontId="6" fillId="0" borderId="17" xfId="57" applyFont="1" applyFill="1" applyBorder="1" applyAlignment="1" applyProtection="1">
      <alignment horizontal="left" vertical="center" wrapText="1" indent="2"/>
      <protection/>
    </xf>
    <xf numFmtId="178" fontId="6" fillId="0" borderId="17" xfId="40" applyNumberFormat="1" applyFont="1" applyFill="1" applyBorder="1" applyAlignment="1" applyProtection="1">
      <alignment vertical="center" wrapText="1"/>
      <protection locked="0"/>
    </xf>
    <xf numFmtId="175" fontId="6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9" fillId="0" borderId="43" xfId="57" applyFont="1" applyFill="1" applyBorder="1" applyAlignment="1" applyProtection="1">
      <alignment horizontal="left" vertical="center" wrapText="1" indent="2"/>
      <protection/>
    </xf>
    <xf numFmtId="0" fontId="9" fillId="0" borderId="48" xfId="57" applyFont="1" applyFill="1" applyBorder="1" applyAlignment="1" applyProtection="1">
      <alignment horizontal="left" vertical="center" wrapText="1" indent="2"/>
      <protection/>
    </xf>
    <xf numFmtId="178" fontId="20" fillId="0" borderId="37" xfId="40" applyNumberFormat="1" applyFont="1" applyFill="1" applyBorder="1" applyAlignment="1" applyProtection="1">
      <alignment vertical="center" wrapText="1"/>
      <protection/>
    </xf>
    <xf numFmtId="175" fontId="20" fillId="0" borderId="38" xfId="57" applyNumberFormat="1" applyFont="1" applyFill="1" applyBorder="1" applyAlignment="1" applyProtection="1">
      <alignment horizontal="right" vertical="center" wrapText="1"/>
      <protection/>
    </xf>
    <xf numFmtId="0" fontId="9" fillId="0" borderId="34" xfId="57" applyFont="1" applyFill="1" applyBorder="1" applyAlignment="1" applyProtection="1">
      <alignment horizontal="left" vertical="center" wrapText="1" indent="1"/>
      <protection/>
    </xf>
    <xf numFmtId="178" fontId="9" fillId="0" borderId="55" xfId="40" applyNumberFormat="1" applyFont="1" applyFill="1" applyBorder="1" applyAlignment="1" applyProtection="1">
      <alignment vertical="center" wrapText="1"/>
      <protection/>
    </xf>
    <xf numFmtId="0" fontId="9" fillId="0" borderId="33" xfId="57" applyFont="1" applyFill="1" applyBorder="1" applyAlignment="1" applyProtection="1">
      <alignment horizontal="left" vertical="center" wrapText="1" indent="1"/>
      <protection/>
    </xf>
    <xf numFmtId="0" fontId="9" fillId="0" borderId="43" xfId="57" applyFont="1" applyFill="1" applyBorder="1" applyAlignment="1" applyProtection="1">
      <alignment horizontal="left" vertical="center" wrapText="1" indent="1"/>
      <protection/>
    </xf>
    <xf numFmtId="0" fontId="9" fillId="0" borderId="76" xfId="57" applyFont="1" applyFill="1" applyBorder="1" applyAlignment="1" applyProtection="1">
      <alignment horizontal="left" indent="1"/>
      <protection/>
    </xf>
    <xf numFmtId="178" fontId="9" fillId="0" borderId="61" xfId="40" applyNumberFormat="1" applyFont="1" applyFill="1" applyBorder="1" applyAlignment="1" applyProtection="1">
      <alignment/>
      <protection/>
    </xf>
    <xf numFmtId="49" fontId="9" fillId="0" borderId="25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19" xfId="57" applyNumberFormat="1" applyFont="1" applyFill="1" applyBorder="1" applyAlignment="1" applyProtection="1">
      <alignment horizontal="left" vertical="center" wrapText="1" indent="1"/>
      <protection/>
    </xf>
    <xf numFmtId="175" fontId="6" fillId="0" borderId="28" xfId="57" applyNumberFormat="1" applyFont="1" applyFill="1" applyBorder="1" applyAlignment="1" applyProtection="1">
      <alignment horizontal="right" vertical="center" wrapText="1"/>
      <protection/>
    </xf>
    <xf numFmtId="0" fontId="6" fillId="0" borderId="28" xfId="0" applyFont="1" applyBorder="1" applyAlignment="1">
      <alignment/>
    </xf>
    <xf numFmtId="0" fontId="0" fillId="24" borderId="0" xfId="0" applyFill="1" applyAlignment="1">
      <alignment/>
    </xf>
    <xf numFmtId="3" fontId="9" fillId="0" borderId="43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178" fontId="9" fillId="0" borderId="49" xfId="4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/>
    </xf>
    <xf numFmtId="178" fontId="0" fillId="0" borderId="28" xfId="40" applyNumberFormat="1" applyFont="1" applyBorder="1" applyAlignment="1">
      <alignment/>
    </xf>
    <xf numFmtId="0" fontId="0" fillId="0" borderId="0" xfId="0" applyFont="1" applyAlignment="1">
      <alignment/>
    </xf>
    <xf numFmtId="178" fontId="6" fillId="24" borderId="28" xfId="4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8" xfId="0" applyFont="1" applyBorder="1" applyAlignment="1">
      <alignment horizontal="center"/>
    </xf>
    <xf numFmtId="178" fontId="21" fillId="0" borderId="0" xfId="40" applyNumberFormat="1" applyFont="1" applyAlignment="1">
      <alignment/>
    </xf>
    <xf numFmtId="178" fontId="1" fillId="0" borderId="0" xfId="40" applyNumberFormat="1" applyFont="1" applyAlignment="1">
      <alignment/>
    </xf>
    <xf numFmtId="178" fontId="23" fillId="0" borderId="0" xfId="40" applyNumberFormat="1" applyFont="1" applyAlignment="1">
      <alignment/>
    </xf>
    <xf numFmtId="0" fontId="8" fillId="24" borderId="0" xfId="0" applyFont="1" applyFill="1" applyBorder="1" applyAlignment="1">
      <alignment horizontal="center" wrapText="1"/>
    </xf>
    <xf numFmtId="0" fontId="16" fillId="24" borderId="0" xfId="0" applyFont="1" applyFill="1" applyBorder="1" applyAlignment="1">
      <alignment horizontal="center" wrapText="1"/>
    </xf>
    <xf numFmtId="3" fontId="16" fillId="24" borderId="28" xfId="0" applyNumberFormat="1" applyFont="1" applyFill="1" applyBorder="1" applyAlignment="1">
      <alignment/>
    </xf>
    <xf numFmtId="3" fontId="16" fillId="24" borderId="13" xfId="0" applyNumberFormat="1" applyFont="1" applyFill="1" applyBorder="1" applyAlignment="1">
      <alignment/>
    </xf>
    <xf numFmtId="3" fontId="9" fillId="24" borderId="0" xfId="0" applyNumberFormat="1" applyFont="1" applyFill="1" applyBorder="1" applyAlignment="1">
      <alignment wrapText="1"/>
    </xf>
    <xf numFmtId="3" fontId="9" fillId="24" borderId="0" xfId="0" applyNumberFormat="1" applyFont="1" applyFill="1" applyBorder="1" applyAlignment="1">
      <alignment/>
    </xf>
    <xf numFmtId="3" fontId="16" fillId="24" borderId="11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/>
    </xf>
    <xf numFmtId="3" fontId="15" fillId="24" borderId="0" xfId="0" applyNumberFormat="1" applyFont="1" applyFill="1" applyBorder="1" applyAlignment="1">
      <alignment wrapText="1"/>
    </xf>
    <xf numFmtId="3" fontId="0" fillId="24" borderId="0" xfId="0" applyNumberFormat="1" applyFill="1" applyAlignment="1">
      <alignment/>
    </xf>
    <xf numFmtId="0" fontId="23" fillId="24" borderId="0" xfId="0" applyFont="1" applyFill="1" applyAlignment="1">
      <alignment/>
    </xf>
    <xf numFmtId="3" fontId="2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5" fillId="24" borderId="16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6" xfId="0" applyFont="1" applyFill="1" applyBorder="1" applyAlignment="1">
      <alignment horizontal="right"/>
    </xf>
    <xf numFmtId="0" fontId="4" fillId="24" borderId="13" xfId="0" applyFont="1" applyFill="1" applyBorder="1" applyAlignment="1">
      <alignment/>
    </xf>
    <xf numFmtId="3" fontId="4" fillId="24" borderId="13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4" fillId="24" borderId="19" xfId="0" applyNumberFormat="1" applyFont="1" applyFill="1" applyBorder="1" applyAlignment="1">
      <alignment/>
    </xf>
    <xf numFmtId="3" fontId="5" fillId="24" borderId="24" xfId="0" applyNumberFormat="1" applyFont="1" applyFill="1" applyBorder="1" applyAlignment="1">
      <alignment/>
    </xf>
    <xf numFmtId="178" fontId="26" fillId="0" borderId="63" xfId="40" applyNumberFormat="1" applyFont="1" applyFill="1" applyBorder="1" applyAlignment="1" applyProtection="1">
      <alignment vertical="center" wrapText="1"/>
      <protection/>
    </xf>
    <xf numFmtId="178" fontId="26" fillId="0" borderId="53" xfId="40" applyNumberFormat="1" applyFont="1" applyFill="1" applyBorder="1" applyAlignment="1" applyProtection="1">
      <alignment vertical="center" wrapText="1"/>
      <protection/>
    </xf>
    <xf numFmtId="0" fontId="27" fillId="0" borderId="36" xfId="57" applyFont="1" applyFill="1" applyBorder="1" applyAlignment="1" applyProtection="1">
      <alignment horizontal="left" vertical="center" wrapText="1" indent="1"/>
      <protection/>
    </xf>
    <xf numFmtId="0" fontId="27" fillId="0" borderId="43" xfId="57" applyFont="1" applyFill="1" applyBorder="1" applyAlignment="1" applyProtection="1">
      <alignment horizontal="left" vertical="center" wrapText="1" indent="1"/>
      <protection/>
    </xf>
    <xf numFmtId="175" fontId="6" fillId="24" borderId="38" xfId="57" applyNumberFormat="1" applyFont="1" applyFill="1" applyBorder="1" applyAlignment="1" applyProtection="1">
      <alignment horizontal="right" vertical="center" wrapText="1"/>
      <protection/>
    </xf>
    <xf numFmtId="178" fontId="9" fillId="24" borderId="69" xfId="40" applyNumberFormat="1" applyFont="1" applyFill="1" applyBorder="1" applyAlignment="1" applyProtection="1">
      <alignment vertical="center" wrapText="1"/>
      <protection/>
    </xf>
    <xf numFmtId="178" fontId="6" fillId="24" borderId="66" xfId="40" applyNumberFormat="1" applyFont="1" applyFill="1" applyBorder="1" applyAlignment="1" applyProtection="1">
      <alignment vertical="center" wrapText="1"/>
      <protection/>
    </xf>
    <xf numFmtId="178" fontId="6" fillId="24" borderId="38" xfId="40" applyNumberFormat="1" applyFont="1" applyFill="1" applyBorder="1" applyAlignment="1" applyProtection="1">
      <alignment vertical="center" wrapText="1"/>
      <protection/>
    </xf>
    <xf numFmtId="178" fontId="9" fillId="24" borderId="19" xfId="40" applyNumberFormat="1" applyFont="1" applyFill="1" applyBorder="1" applyAlignment="1">
      <alignment/>
    </xf>
    <xf numFmtId="178" fontId="10" fillId="24" borderId="19" xfId="4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28" fillId="0" borderId="18" xfId="0" applyFont="1" applyBorder="1" applyAlignment="1">
      <alignment/>
    </xf>
    <xf numFmtId="0" fontId="28" fillId="0" borderId="33" xfId="0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6" xfId="0" applyFont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9" fillId="0" borderId="48" xfId="0" applyNumberFormat="1" applyFont="1" applyBorder="1" applyAlignment="1">
      <alignment/>
    </xf>
    <xf numFmtId="0" fontId="6" fillId="0" borderId="28" xfId="0" applyFont="1" applyBorder="1" applyAlignment="1">
      <alignment wrapText="1"/>
    </xf>
    <xf numFmtId="178" fontId="9" fillId="0" borderId="34" xfId="40" applyNumberFormat="1" applyFont="1" applyBorder="1" applyAlignment="1">
      <alignment/>
    </xf>
    <xf numFmtId="178" fontId="9" fillId="0" borderId="0" xfId="40" applyNumberFormat="1" applyFont="1" applyBorder="1" applyAlignment="1">
      <alignment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178" fontId="9" fillId="0" borderId="32" xfId="40" applyNumberFormat="1" applyFont="1" applyBorder="1" applyAlignment="1">
      <alignment/>
    </xf>
    <xf numFmtId="178" fontId="9" fillId="0" borderId="18" xfId="40" applyNumberFormat="1" applyFont="1" applyBorder="1" applyAlignment="1">
      <alignment/>
    </xf>
    <xf numFmtId="178" fontId="9" fillId="0" borderId="33" xfId="40" applyNumberFormat="1" applyFont="1" applyBorder="1" applyAlignment="1">
      <alignment/>
    </xf>
    <xf numFmtId="178" fontId="9" fillId="0" borderId="74" xfId="40" applyNumberFormat="1" applyFont="1" applyBorder="1" applyAlignment="1">
      <alignment/>
    </xf>
    <xf numFmtId="178" fontId="9" fillId="0" borderId="71" xfId="40" applyNumberFormat="1" applyFont="1" applyBorder="1" applyAlignment="1">
      <alignment/>
    </xf>
    <xf numFmtId="178" fontId="9" fillId="0" borderId="72" xfId="40" applyNumberFormat="1" applyFont="1" applyBorder="1" applyAlignment="1">
      <alignment/>
    </xf>
    <xf numFmtId="178" fontId="9" fillId="0" borderId="70" xfId="40" applyNumberFormat="1" applyFont="1" applyBorder="1" applyAlignment="1">
      <alignment horizontal="right"/>
    </xf>
    <xf numFmtId="178" fontId="9" fillId="0" borderId="71" xfId="4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" fontId="9" fillId="0" borderId="29" xfId="0" applyNumberFormat="1" applyFont="1" applyBorder="1" applyAlignment="1">
      <alignment horizontal="center"/>
    </xf>
    <xf numFmtId="178" fontId="9" fillId="0" borderId="78" xfId="40" applyNumberFormat="1" applyFont="1" applyBorder="1" applyAlignment="1">
      <alignment horizontal="center"/>
    </xf>
    <xf numFmtId="3" fontId="9" fillId="24" borderId="29" xfId="0" applyNumberFormat="1" applyFont="1" applyFill="1" applyBorder="1" applyAlignment="1">
      <alignment horizontal="center"/>
    </xf>
    <xf numFmtId="3" fontId="9" fillId="24" borderId="62" xfId="0" applyNumberFormat="1" applyFont="1" applyFill="1" applyBorder="1" applyAlignment="1">
      <alignment horizontal="center"/>
    </xf>
    <xf numFmtId="178" fontId="9" fillId="0" borderId="79" xfId="40" applyNumberFormat="1" applyFont="1" applyBorder="1" applyAlignment="1">
      <alignment horizontal="center"/>
    </xf>
    <xf numFmtId="3" fontId="9" fillId="0" borderId="53" xfId="0" applyNumberFormat="1" applyFont="1" applyBorder="1" applyAlignment="1">
      <alignment horizontal="center"/>
    </xf>
    <xf numFmtId="178" fontId="9" fillId="0" borderId="80" xfId="40" applyNumberFormat="1" applyFont="1" applyBorder="1" applyAlignment="1">
      <alignment horizontal="center"/>
    </xf>
    <xf numFmtId="3" fontId="9" fillId="24" borderId="53" xfId="0" applyNumberFormat="1" applyFont="1" applyFill="1" applyBorder="1" applyAlignment="1">
      <alignment horizontal="center"/>
    </xf>
    <xf numFmtId="3" fontId="9" fillId="24" borderId="6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78" fontId="9" fillId="0" borderId="0" xfId="4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8" fontId="6" fillId="0" borderId="28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8" fontId="9" fillId="0" borderId="11" xfId="4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0" fillId="0" borderId="0" xfId="40" applyNumberFormat="1" applyFont="1" applyAlignment="1">
      <alignment/>
    </xf>
    <xf numFmtId="0" fontId="6" fillId="24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178" fontId="29" fillId="0" borderId="0" xfId="40" applyNumberFormat="1" applyFont="1" applyAlignment="1">
      <alignment/>
    </xf>
    <xf numFmtId="0" fontId="29" fillId="0" borderId="0" xfId="0" applyFont="1" applyAlignment="1">
      <alignment/>
    </xf>
    <xf numFmtId="3" fontId="16" fillId="24" borderId="17" xfId="0" applyNumberFormat="1" applyFont="1" applyFill="1" applyBorder="1" applyAlignment="1">
      <alignment/>
    </xf>
    <xf numFmtId="3" fontId="16" fillId="24" borderId="16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/>
    </xf>
    <xf numFmtId="178" fontId="0" fillId="0" borderId="0" xfId="40" applyNumberFormat="1" applyFont="1" applyFill="1" applyAlignment="1">
      <alignment/>
    </xf>
    <xf numFmtId="3" fontId="12" fillId="24" borderId="28" xfId="0" applyNumberFormat="1" applyFont="1" applyFill="1" applyBorder="1" applyAlignment="1">
      <alignment horizontal="center" vertical="center"/>
    </xf>
    <xf numFmtId="178" fontId="12" fillId="24" borderId="28" xfId="4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/>
    </xf>
    <xf numFmtId="178" fontId="9" fillId="24" borderId="26" xfId="40" applyNumberFormat="1" applyFont="1" applyFill="1" applyBorder="1" applyAlignment="1">
      <alignment/>
    </xf>
    <xf numFmtId="178" fontId="1" fillId="0" borderId="50" xfId="40" applyNumberFormat="1" applyFont="1" applyBorder="1" applyAlignment="1">
      <alignment horizontal="center"/>
    </xf>
    <xf numFmtId="178" fontId="0" fillId="0" borderId="19" xfId="40" applyNumberFormat="1" applyFont="1" applyBorder="1" applyAlignment="1">
      <alignment/>
    </xf>
    <xf numFmtId="178" fontId="0" fillId="0" borderId="24" xfId="40" applyNumberFormat="1" applyFont="1" applyBorder="1" applyAlignment="1">
      <alignment/>
    </xf>
    <xf numFmtId="0" fontId="12" fillId="24" borderId="28" xfId="0" applyFont="1" applyFill="1" applyBorder="1" applyAlignment="1">
      <alignment/>
    </xf>
    <xf numFmtId="178" fontId="1" fillId="24" borderId="81" xfId="0" applyNumberFormat="1" applyFont="1" applyFill="1" applyBorder="1" applyAlignment="1">
      <alignment/>
    </xf>
    <xf numFmtId="178" fontId="1" fillId="24" borderId="28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6" fillId="0" borderId="66" xfId="57" applyFont="1" applyFill="1" applyBorder="1" applyAlignment="1" applyProtection="1">
      <alignment horizontal="center" vertical="center" wrapText="1"/>
      <protection/>
    </xf>
    <xf numFmtId="178" fontId="6" fillId="24" borderId="38" xfId="40" applyNumberFormat="1" applyFont="1" applyFill="1" applyBorder="1" applyAlignment="1" applyProtection="1">
      <alignment horizontal="right" vertical="center" wrapText="1"/>
      <protection/>
    </xf>
    <xf numFmtId="178" fontId="20" fillId="0" borderId="62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62" xfId="40" applyNumberFormat="1" applyFont="1" applyFill="1" applyBorder="1" applyAlignment="1" applyProtection="1">
      <alignment horizontal="left" vertical="center" wrapText="1" indent="2"/>
      <protection/>
    </xf>
    <xf numFmtId="178" fontId="9" fillId="0" borderId="64" xfId="40" applyNumberFormat="1" applyFont="1" applyFill="1" applyBorder="1" applyAlignment="1" applyProtection="1">
      <alignment horizontal="left" vertical="center" wrapText="1" indent="2"/>
      <protection/>
    </xf>
    <xf numFmtId="178" fontId="9" fillId="0" borderId="82" xfId="40" applyNumberFormat="1" applyFont="1" applyFill="1" applyBorder="1" applyAlignment="1" applyProtection="1">
      <alignment horizontal="left" vertical="center" wrapText="1" indent="2"/>
      <protection/>
    </xf>
    <xf numFmtId="178" fontId="9" fillId="0" borderId="78" xfId="40" applyNumberFormat="1" applyFont="1" applyFill="1" applyBorder="1" applyAlignment="1" applyProtection="1">
      <alignment horizontal="left" vertical="center" wrapText="1" indent="2"/>
      <protection/>
    </xf>
    <xf numFmtId="178" fontId="9" fillId="0" borderId="69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68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70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73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79" xfId="40" applyNumberFormat="1" applyFont="1" applyFill="1" applyBorder="1" applyAlignment="1" applyProtection="1">
      <alignment horizontal="left" vertical="center" wrapText="1" indent="1"/>
      <protection/>
    </xf>
    <xf numFmtId="178" fontId="9" fillId="0" borderId="20" xfId="40" applyNumberFormat="1" applyFont="1" applyFill="1" applyBorder="1" applyAlignment="1" applyProtection="1">
      <alignment horizontal="left" indent="1"/>
      <protection/>
    </xf>
    <xf numFmtId="178" fontId="20" fillId="0" borderId="63" xfId="40" applyNumberFormat="1" applyFont="1" applyFill="1" applyBorder="1" applyAlignment="1" applyProtection="1">
      <alignment horizontal="left" vertical="center" wrapText="1" indent="1"/>
      <protection/>
    </xf>
    <xf numFmtId="178" fontId="20" fillId="0" borderId="69" xfId="40" applyNumberFormat="1" applyFont="1" applyFill="1" applyBorder="1" applyAlignment="1" applyProtection="1">
      <alignment horizontal="left" vertical="center" wrapText="1" indent="1"/>
      <protection/>
    </xf>
    <xf numFmtId="0" fontId="6" fillId="0" borderId="41" xfId="57" applyFont="1" applyFill="1" applyBorder="1" applyAlignment="1" applyProtection="1">
      <alignment horizontal="left" vertical="center" wrapText="1" indent="1"/>
      <protection/>
    </xf>
    <xf numFmtId="178" fontId="9" fillId="0" borderId="41" xfId="40" applyNumberFormat="1" applyFont="1" applyFill="1" applyBorder="1" applyAlignment="1" applyProtection="1">
      <alignment horizontal="left" vertical="center" wrapText="1" indent="1"/>
      <protection/>
    </xf>
    <xf numFmtId="178" fontId="1" fillId="0" borderId="81" xfId="40" applyNumberFormat="1" applyFont="1" applyBorder="1" applyAlignment="1">
      <alignment horizontal="center"/>
    </xf>
    <xf numFmtId="178" fontId="10" fillId="0" borderId="28" xfId="40" applyNumberFormat="1" applyFont="1" applyFill="1" applyBorder="1" applyAlignment="1" applyProtection="1">
      <alignment vertical="center" wrapText="1"/>
      <protection/>
    </xf>
    <xf numFmtId="49" fontId="20" fillId="0" borderId="76" xfId="57" applyNumberFormat="1" applyFont="1" applyFill="1" applyBorder="1" applyAlignment="1" applyProtection="1">
      <alignment horizontal="left" vertical="center" wrapText="1" indent="1"/>
      <protection/>
    </xf>
    <xf numFmtId="0" fontId="20" fillId="0" borderId="69" xfId="57" applyFont="1" applyFill="1" applyBorder="1" applyAlignment="1" applyProtection="1">
      <alignment horizontal="left" vertical="center" wrapText="1" indent="1"/>
      <protection/>
    </xf>
    <xf numFmtId="178" fontId="20" fillId="0" borderId="41" xfId="40" applyNumberFormat="1" applyFont="1" applyFill="1" applyBorder="1" applyAlignment="1" applyProtection="1">
      <alignment vertical="center" wrapText="1"/>
      <protection/>
    </xf>
    <xf numFmtId="178" fontId="20" fillId="0" borderId="42" xfId="40" applyNumberFormat="1" applyFont="1" applyFill="1" applyBorder="1" applyAlignment="1" applyProtection="1">
      <alignment vertical="center" wrapText="1"/>
      <protection/>
    </xf>
    <xf numFmtId="49" fontId="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31" xfId="57" applyFont="1" applyFill="1" applyBorder="1" applyAlignment="1" applyProtection="1">
      <alignment horizontal="left" vertical="center" wrapText="1"/>
      <protection/>
    </xf>
    <xf numFmtId="178" fontId="9" fillId="0" borderId="31" xfId="40" applyNumberFormat="1" applyFont="1" applyFill="1" applyBorder="1" applyAlignment="1" applyProtection="1">
      <alignment horizontal="left" vertical="center" wrapText="1"/>
      <protection/>
    </xf>
    <xf numFmtId="178" fontId="9" fillId="0" borderId="66" xfId="40" applyNumberFormat="1" applyFont="1" applyFill="1" applyBorder="1" applyAlignment="1" applyProtection="1">
      <alignment vertical="center" wrapText="1"/>
      <protection/>
    </xf>
    <xf numFmtId="178" fontId="9" fillId="0" borderId="38" xfId="40" applyNumberFormat="1" applyFont="1" applyFill="1" applyBorder="1" applyAlignment="1" applyProtection="1">
      <alignment horizontal="center" vertical="center" wrapText="1"/>
      <protection/>
    </xf>
    <xf numFmtId="178" fontId="9" fillId="0" borderId="49" xfId="40" applyNumberFormat="1" applyFont="1" applyFill="1" applyBorder="1" applyAlignment="1" applyProtection="1">
      <alignment horizontal="left" vertical="center" wrapText="1"/>
      <protection/>
    </xf>
    <xf numFmtId="178" fontId="20" fillId="0" borderId="29" xfId="40" applyNumberFormat="1" applyFont="1" applyFill="1" applyBorder="1" applyAlignment="1" applyProtection="1">
      <alignment horizontal="left" vertical="center" wrapText="1"/>
      <protection/>
    </xf>
    <xf numFmtId="178" fontId="9" fillId="0" borderId="29" xfId="40" applyNumberFormat="1" applyFont="1" applyFill="1" applyBorder="1" applyAlignment="1" applyProtection="1">
      <alignment horizontal="left" vertical="center" wrapText="1"/>
      <protection/>
    </xf>
    <xf numFmtId="178" fontId="9" fillId="0" borderId="17" xfId="40" applyNumberFormat="1" applyFont="1" applyFill="1" applyBorder="1" applyAlignment="1" applyProtection="1">
      <alignment horizontal="left" vertical="center" wrapText="1"/>
      <protection/>
    </xf>
    <xf numFmtId="0" fontId="6" fillId="0" borderId="81" xfId="57" applyFont="1" applyFill="1" applyBorder="1" applyAlignment="1" applyProtection="1">
      <alignment horizontal="left" vertical="center" wrapText="1" indent="1"/>
      <protection/>
    </xf>
    <xf numFmtId="0" fontId="20" fillId="0" borderId="25" xfId="57" applyFont="1" applyFill="1" applyBorder="1" applyAlignment="1" applyProtection="1">
      <alignment horizontal="left" vertical="center"/>
      <protection/>
    </xf>
    <xf numFmtId="0" fontId="9" fillId="0" borderId="19" xfId="57" applyFont="1" applyFill="1" applyBorder="1" applyAlignment="1" applyProtection="1">
      <alignment horizontal="left" vertical="center"/>
      <protection/>
    </xf>
    <xf numFmtId="178" fontId="0" fillId="0" borderId="23" xfId="40" applyNumberFormat="1" applyFont="1" applyBorder="1" applyAlignment="1">
      <alignment/>
    </xf>
    <xf numFmtId="0" fontId="20" fillId="0" borderId="19" xfId="57" applyFont="1" applyFill="1" applyBorder="1" applyAlignment="1" applyProtection="1">
      <alignment horizontal="left" vertical="center"/>
      <protection/>
    </xf>
    <xf numFmtId="0" fontId="9" fillId="0" borderId="27" xfId="57" applyFont="1" applyFill="1" applyBorder="1" applyAlignment="1" applyProtection="1">
      <alignment horizontal="left" vertical="center"/>
      <protection/>
    </xf>
    <xf numFmtId="178" fontId="0" fillId="0" borderId="83" xfId="40" applyNumberFormat="1" applyFont="1" applyBorder="1" applyAlignment="1">
      <alignment/>
    </xf>
    <xf numFmtId="0" fontId="6" fillId="0" borderId="28" xfId="57" applyFont="1" applyFill="1" applyBorder="1" applyAlignment="1" applyProtection="1">
      <alignment horizontal="left" vertical="center"/>
      <protection/>
    </xf>
    <xf numFmtId="0" fontId="20" fillId="0" borderId="26" xfId="57" applyFont="1" applyFill="1" applyBorder="1" applyAlignment="1" applyProtection="1">
      <alignment horizontal="left" vertical="center"/>
      <protection/>
    </xf>
    <xf numFmtId="0" fontId="9" fillId="0" borderId="24" xfId="57" applyFont="1" applyFill="1" applyBorder="1" applyAlignment="1" applyProtection="1">
      <alignment horizontal="left" vertical="center"/>
      <protection/>
    </xf>
    <xf numFmtId="178" fontId="0" fillId="0" borderId="15" xfId="40" applyNumberFormat="1" applyFont="1" applyBorder="1" applyAlignment="1">
      <alignment/>
    </xf>
    <xf numFmtId="0" fontId="6" fillId="0" borderId="66" xfId="57" applyFont="1" applyFill="1" applyBorder="1" applyAlignment="1" applyProtection="1">
      <alignment vertical="center" wrapText="1"/>
      <protection/>
    </xf>
    <xf numFmtId="0" fontId="9" fillId="0" borderId="63" xfId="57" applyFont="1" applyFill="1" applyBorder="1" applyAlignment="1" applyProtection="1">
      <alignment horizontal="left" vertical="center" wrapText="1" indent="1"/>
      <protection/>
    </xf>
    <xf numFmtId="0" fontId="9" fillId="0" borderId="62" xfId="57" applyFont="1" applyFill="1" applyBorder="1" applyAlignment="1" applyProtection="1">
      <alignment horizontal="left" vertical="center" wrapText="1" indent="1"/>
      <protection/>
    </xf>
    <xf numFmtId="0" fontId="9" fillId="0" borderId="64" xfId="57" applyFont="1" applyFill="1" applyBorder="1" applyAlignment="1" applyProtection="1">
      <alignment horizontal="left" vertical="center" wrapText="1" indent="1"/>
      <protection/>
    </xf>
    <xf numFmtId="178" fontId="9" fillId="0" borderId="10" xfId="40" applyNumberFormat="1" applyFont="1" applyBorder="1" applyAlignment="1">
      <alignment/>
    </xf>
    <xf numFmtId="178" fontId="1" fillId="0" borderId="28" xfId="40" applyNumberFormat="1" applyFont="1" applyFill="1" applyBorder="1" applyAlignment="1">
      <alignment horizontal="center"/>
    </xf>
    <xf numFmtId="178" fontId="1" fillId="0" borderId="28" xfId="40" applyNumberFormat="1" applyFont="1" applyFill="1" applyBorder="1" applyAlignment="1">
      <alignment/>
    </xf>
    <xf numFmtId="0" fontId="9" fillId="0" borderId="27" xfId="0" applyFont="1" applyBorder="1" applyAlignment="1">
      <alignment wrapText="1"/>
    </xf>
    <xf numFmtId="0" fontId="6" fillId="0" borderId="27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178" fontId="1" fillId="0" borderId="42" xfId="40" applyNumberFormat="1" applyFont="1" applyBorder="1" applyAlignment="1">
      <alignment horizontal="center"/>
    </xf>
    <xf numFmtId="178" fontId="1" fillId="0" borderId="28" xfId="40" applyNumberFormat="1" applyFont="1" applyBorder="1" applyAlignment="1" applyProtection="1">
      <alignment horizontal="center"/>
      <protection locked="0"/>
    </xf>
    <xf numFmtId="3" fontId="15" fillId="24" borderId="28" xfId="0" applyNumberFormat="1" applyFont="1" applyFill="1" applyBorder="1" applyAlignment="1">
      <alignment wrapText="1"/>
    </xf>
    <xf numFmtId="3" fontId="30" fillId="24" borderId="19" xfId="0" applyNumberFormat="1" applyFont="1" applyFill="1" applyBorder="1" applyAlignment="1">
      <alignment wrapText="1"/>
    </xf>
    <xf numFmtId="3" fontId="30" fillId="24" borderId="84" xfId="0" applyNumberFormat="1" applyFont="1" applyFill="1" applyBorder="1" applyAlignment="1">
      <alignment/>
    </xf>
    <xf numFmtId="3" fontId="30" fillId="24" borderId="55" xfId="0" applyNumberFormat="1" applyFont="1" applyFill="1" applyBorder="1" applyAlignment="1">
      <alignment/>
    </xf>
    <xf numFmtId="3" fontId="30" fillId="24" borderId="54" xfId="0" applyNumberFormat="1" applyFont="1" applyFill="1" applyBorder="1" applyAlignment="1">
      <alignment/>
    </xf>
    <xf numFmtId="3" fontId="30" fillId="24" borderId="56" xfId="0" applyNumberFormat="1" applyFont="1" applyFill="1" applyBorder="1" applyAlignment="1">
      <alignment/>
    </xf>
    <xf numFmtId="3" fontId="30" fillId="24" borderId="78" xfId="0" applyNumberFormat="1" applyFont="1" applyFill="1" applyBorder="1" applyAlignment="1">
      <alignment/>
    </xf>
    <xf numFmtId="3" fontId="30" fillId="24" borderId="29" xfId="0" applyNumberFormat="1" applyFont="1" applyFill="1" applyBorder="1" applyAlignment="1">
      <alignment/>
    </xf>
    <xf numFmtId="3" fontId="30" fillId="24" borderId="43" xfId="0" applyNumberFormat="1" applyFont="1" applyFill="1" applyBorder="1" applyAlignment="1">
      <alignment/>
    </xf>
    <xf numFmtId="3" fontId="30" fillId="24" borderId="44" xfId="0" applyNumberFormat="1" applyFont="1" applyFill="1" applyBorder="1" applyAlignment="1">
      <alignment/>
    </xf>
    <xf numFmtId="3" fontId="30" fillId="24" borderId="27" xfId="0" applyNumberFormat="1" applyFont="1" applyFill="1" applyBorder="1" applyAlignment="1">
      <alignment wrapText="1"/>
    </xf>
    <xf numFmtId="3" fontId="30" fillId="24" borderId="80" xfId="0" applyNumberFormat="1" applyFont="1" applyFill="1" applyBorder="1" applyAlignment="1">
      <alignment/>
    </xf>
    <xf numFmtId="3" fontId="30" fillId="24" borderId="61" xfId="0" applyNumberFormat="1" applyFont="1" applyFill="1" applyBorder="1" applyAlignment="1">
      <alignment/>
    </xf>
    <xf numFmtId="3" fontId="30" fillId="24" borderId="57" xfId="0" applyNumberFormat="1" applyFont="1" applyFill="1" applyBorder="1" applyAlignment="1">
      <alignment/>
    </xf>
    <xf numFmtId="3" fontId="30" fillId="24" borderId="58" xfId="0" applyNumberFormat="1" applyFont="1" applyFill="1" applyBorder="1" applyAlignment="1">
      <alignment/>
    </xf>
    <xf numFmtId="3" fontId="16" fillId="24" borderId="85" xfId="0" applyNumberFormat="1" applyFont="1" applyFill="1" applyBorder="1" applyAlignment="1">
      <alignment/>
    </xf>
    <xf numFmtId="3" fontId="30" fillId="24" borderId="25" xfId="0" applyNumberFormat="1" applyFont="1" applyFill="1" applyBorder="1" applyAlignment="1">
      <alignment wrapText="1"/>
    </xf>
    <xf numFmtId="3" fontId="30" fillId="24" borderId="26" xfId="0" applyNumberFormat="1" applyFont="1" applyFill="1" applyBorder="1" applyAlignment="1">
      <alignment wrapText="1"/>
    </xf>
    <xf numFmtId="3" fontId="30" fillId="24" borderId="82" xfId="0" applyNumberFormat="1" applyFont="1" applyFill="1" applyBorder="1" applyAlignment="1">
      <alignment/>
    </xf>
    <xf numFmtId="3" fontId="30" fillId="24" borderId="49" xfId="0" applyNumberFormat="1" applyFont="1" applyFill="1" applyBorder="1" applyAlignment="1">
      <alignment/>
    </xf>
    <xf numFmtId="3" fontId="30" fillId="24" borderId="50" xfId="0" applyNumberFormat="1" applyFont="1" applyFill="1" applyBorder="1" applyAlignment="1">
      <alignment/>
    </xf>
    <xf numFmtId="3" fontId="30" fillId="24" borderId="79" xfId="0" applyNumberFormat="1" applyFont="1" applyFill="1" applyBorder="1" applyAlignment="1">
      <alignment/>
    </xf>
    <xf numFmtId="3" fontId="30" fillId="24" borderId="53" xfId="0" applyNumberFormat="1" applyFont="1" applyFill="1" applyBorder="1" applyAlignment="1">
      <alignment/>
    </xf>
    <xf numFmtId="3" fontId="30" fillId="24" borderId="52" xfId="0" applyNumberFormat="1" applyFont="1" applyFill="1" applyBorder="1" applyAlignment="1">
      <alignment/>
    </xf>
    <xf numFmtId="3" fontId="30" fillId="24" borderId="24" xfId="0" applyNumberFormat="1" applyFont="1" applyFill="1" applyBorder="1" applyAlignment="1">
      <alignment wrapText="1"/>
    </xf>
    <xf numFmtId="3" fontId="31" fillId="24" borderId="85" xfId="0" applyNumberFormat="1" applyFont="1" applyFill="1" applyBorder="1" applyAlignment="1">
      <alignment/>
    </xf>
    <xf numFmtId="3" fontId="31" fillId="24" borderId="37" xfId="0" applyNumberFormat="1" applyFont="1" applyFill="1" applyBorder="1" applyAlignment="1">
      <alignment/>
    </xf>
    <xf numFmtId="3" fontId="31" fillId="24" borderId="36" xfId="0" applyNumberFormat="1" applyFont="1" applyFill="1" applyBorder="1" applyAlignment="1">
      <alignment/>
    </xf>
    <xf numFmtId="3" fontId="31" fillId="24" borderId="66" xfId="0" applyNumberFormat="1" applyFont="1" applyFill="1" applyBorder="1" applyAlignment="1">
      <alignment/>
    </xf>
    <xf numFmtId="3" fontId="30" fillId="24" borderId="13" xfId="0" applyNumberFormat="1" applyFont="1" applyFill="1" applyBorder="1" applyAlignment="1">
      <alignment wrapText="1"/>
    </xf>
    <xf numFmtId="3" fontId="31" fillId="24" borderId="82" xfId="0" applyNumberFormat="1" applyFont="1" applyFill="1" applyBorder="1" applyAlignment="1">
      <alignment/>
    </xf>
    <xf numFmtId="3" fontId="31" fillId="24" borderId="49" xfId="0" applyNumberFormat="1" applyFont="1" applyFill="1" applyBorder="1" applyAlignment="1">
      <alignment/>
    </xf>
    <xf numFmtId="3" fontId="31" fillId="24" borderId="48" xfId="0" applyNumberFormat="1" applyFont="1" applyFill="1" applyBorder="1" applyAlignment="1">
      <alignment/>
    </xf>
    <xf numFmtId="3" fontId="31" fillId="24" borderId="63" xfId="0" applyNumberFormat="1" applyFont="1" applyFill="1" applyBorder="1" applyAlignment="1">
      <alignment/>
    </xf>
    <xf numFmtId="3" fontId="30" fillId="24" borderId="62" xfId="0" applyNumberFormat="1" applyFont="1" applyFill="1" applyBorder="1" applyAlignment="1">
      <alignment/>
    </xf>
    <xf numFmtId="3" fontId="30" fillId="24" borderId="51" xfId="0" applyNumberFormat="1" applyFont="1" applyFill="1" applyBorder="1" applyAlignment="1">
      <alignment/>
    </xf>
    <xf numFmtId="3" fontId="30" fillId="24" borderId="64" xfId="0" applyNumberFormat="1" applyFont="1" applyFill="1" applyBorder="1" applyAlignment="1">
      <alignment/>
    </xf>
    <xf numFmtId="3" fontId="30" fillId="24" borderId="85" xfId="0" applyNumberFormat="1" applyFont="1" applyFill="1" applyBorder="1" applyAlignment="1">
      <alignment/>
    </xf>
    <xf numFmtId="3" fontId="30" fillId="24" borderId="37" xfId="0" applyNumberFormat="1" applyFont="1" applyFill="1" applyBorder="1" applyAlignment="1">
      <alignment/>
    </xf>
    <xf numFmtId="3" fontId="30" fillId="24" borderId="36" xfId="0" applyNumberFormat="1" applyFont="1" applyFill="1" applyBorder="1" applyAlignment="1">
      <alignment/>
    </xf>
    <xf numFmtId="3" fontId="30" fillId="24" borderId="66" xfId="0" applyNumberFormat="1" applyFont="1" applyFill="1" applyBorder="1" applyAlignment="1">
      <alignment/>
    </xf>
    <xf numFmtId="3" fontId="16" fillId="24" borderId="30" xfId="0" applyNumberFormat="1" applyFont="1" applyFill="1" applyBorder="1" applyAlignment="1">
      <alignment/>
    </xf>
    <xf numFmtId="3" fontId="32" fillId="24" borderId="55" xfId="0" applyNumberFormat="1" applyFont="1" applyFill="1" applyBorder="1" applyAlignment="1">
      <alignment/>
    </xf>
    <xf numFmtId="3" fontId="32" fillId="24" borderId="56" xfId="0" applyNumberFormat="1" applyFont="1" applyFill="1" applyBorder="1" applyAlignment="1">
      <alignment/>
    </xf>
    <xf numFmtId="3" fontId="32" fillId="24" borderId="61" xfId="0" applyNumberFormat="1" applyFont="1" applyFill="1" applyBorder="1" applyAlignment="1">
      <alignment/>
    </xf>
    <xf numFmtId="3" fontId="32" fillId="24" borderId="58" xfId="0" applyNumberFormat="1" applyFont="1" applyFill="1" applyBorder="1" applyAlignment="1">
      <alignment/>
    </xf>
    <xf numFmtId="3" fontId="16" fillId="24" borderId="86" xfId="0" applyNumberFormat="1" applyFont="1" applyFill="1" applyBorder="1" applyAlignment="1">
      <alignment/>
    </xf>
    <xf numFmtId="3" fontId="30" fillId="24" borderId="12" xfId="0" applyNumberFormat="1" applyFont="1" applyFill="1" applyBorder="1" applyAlignment="1">
      <alignment/>
    </xf>
    <xf numFmtId="3" fontId="30" fillId="24" borderId="13" xfId="0" applyNumberFormat="1" applyFont="1" applyFill="1" applyBorder="1" applyAlignment="1">
      <alignment/>
    </xf>
    <xf numFmtId="3" fontId="32" fillId="24" borderId="23" xfId="0" applyNumberFormat="1" applyFont="1" applyFill="1" applyBorder="1" applyAlignment="1">
      <alignment/>
    </xf>
    <xf numFmtId="3" fontId="32" fillId="24" borderId="19" xfId="0" applyNumberFormat="1" applyFont="1" applyFill="1" applyBorder="1" applyAlignment="1">
      <alignment/>
    </xf>
    <xf numFmtId="3" fontId="30" fillId="24" borderId="23" xfId="0" applyNumberFormat="1" applyFont="1" applyFill="1" applyBorder="1" applyAlignment="1">
      <alignment/>
    </xf>
    <xf numFmtId="3" fontId="30" fillId="24" borderId="19" xfId="0" applyNumberFormat="1" applyFont="1" applyFill="1" applyBorder="1" applyAlignment="1">
      <alignment/>
    </xf>
    <xf numFmtId="3" fontId="15" fillId="24" borderId="17" xfId="0" applyNumberFormat="1" applyFont="1" applyFill="1" applyBorder="1" applyAlignment="1">
      <alignment wrapText="1"/>
    </xf>
    <xf numFmtId="3" fontId="16" fillId="24" borderId="17" xfId="0" applyNumberFormat="1" applyFont="1" applyFill="1" applyBorder="1" applyAlignment="1">
      <alignment wrapText="1"/>
    </xf>
    <xf numFmtId="3" fontId="16" fillId="24" borderId="76" xfId="0" applyNumberFormat="1" applyFont="1" applyFill="1" applyBorder="1" applyAlignment="1">
      <alignment wrapText="1"/>
    </xf>
    <xf numFmtId="3" fontId="30" fillId="24" borderId="54" xfId="0" applyNumberFormat="1" applyFont="1" applyFill="1" applyBorder="1" applyAlignment="1">
      <alignment wrapText="1"/>
    </xf>
    <xf numFmtId="3" fontId="32" fillId="24" borderId="65" xfId="0" applyNumberFormat="1" applyFont="1" applyFill="1" applyBorder="1" applyAlignment="1">
      <alignment/>
    </xf>
    <xf numFmtId="3" fontId="30" fillId="24" borderId="57" xfId="0" applyNumberFormat="1" applyFont="1" applyFill="1" applyBorder="1" applyAlignment="1">
      <alignment wrapText="1"/>
    </xf>
    <xf numFmtId="3" fontId="32" fillId="24" borderId="67" xfId="0" applyNumberFormat="1" applyFont="1" applyFill="1" applyBorder="1" applyAlignment="1">
      <alignment/>
    </xf>
    <xf numFmtId="3" fontId="16" fillId="24" borderId="31" xfId="0" applyNumberFormat="1" applyFont="1" applyFill="1" applyBorder="1" applyAlignment="1">
      <alignment wrapText="1"/>
    </xf>
    <xf numFmtId="3" fontId="16" fillId="24" borderId="28" xfId="0" applyNumberFormat="1" applyFont="1" applyFill="1" applyBorder="1" applyAlignment="1">
      <alignment wrapText="1"/>
    </xf>
    <xf numFmtId="3" fontId="16" fillId="24" borderId="36" xfId="0" applyNumberFormat="1" applyFont="1" applyFill="1" applyBorder="1" applyAlignment="1">
      <alignment/>
    </xf>
    <xf numFmtId="3" fontId="16" fillId="24" borderId="37" xfId="0" applyNumberFormat="1" applyFont="1" applyFill="1" applyBorder="1" applyAlignment="1">
      <alignment/>
    </xf>
    <xf numFmtId="3" fontId="16" fillId="24" borderId="38" xfId="0" applyNumberFormat="1" applyFont="1" applyFill="1" applyBorder="1" applyAlignment="1">
      <alignment/>
    </xf>
    <xf numFmtId="3" fontId="32" fillId="24" borderId="49" xfId="0" applyNumberFormat="1" applyFont="1" applyFill="1" applyBorder="1" applyAlignment="1">
      <alignment/>
    </xf>
    <xf numFmtId="3" fontId="32" fillId="24" borderId="50" xfId="0" applyNumberFormat="1" applyFont="1" applyFill="1" applyBorder="1" applyAlignment="1">
      <alignment/>
    </xf>
    <xf numFmtId="3" fontId="32" fillId="24" borderId="53" xfId="0" applyNumberFormat="1" applyFont="1" applyFill="1" applyBorder="1" applyAlignment="1">
      <alignment/>
    </xf>
    <xf numFmtId="3" fontId="32" fillId="24" borderId="52" xfId="0" applyNumberFormat="1" applyFont="1" applyFill="1" applyBorder="1" applyAlignment="1">
      <alignment/>
    </xf>
    <xf numFmtId="3" fontId="16" fillId="24" borderId="16" xfId="0" applyNumberFormat="1" applyFont="1" applyFill="1" applyBorder="1" applyAlignment="1">
      <alignment wrapText="1"/>
    </xf>
    <xf numFmtId="0" fontId="1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178" fontId="9" fillId="24" borderId="28" xfId="42" applyNumberFormat="1" applyFont="1" applyFill="1" applyBorder="1" applyAlignment="1">
      <alignment/>
    </xf>
    <xf numFmtId="178" fontId="1" fillId="0" borderId="28" xfId="42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178" fontId="10" fillId="24" borderId="28" xfId="42" applyNumberFormat="1" applyFont="1" applyFill="1" applyBorder="1" applyAlignment="1">
      <alignment/>
    </xf>
    <xf numFmtId="178" fontId="9" fillId="0" borderId="28" xfId="42" applyNumberFormat="1" applyFont="1" applyBorder="1" applyAlignment="1">
      <alignment/>
    </xf>
    <xf numFmtId="178" fontId="9" fillId="24" borderId="28" xfId="42" applyNumberFormat="1" applyFont="1" applyFill="1" applyBorder="1" applyAlignment="1">
      <alignment horizontal="right"/>
    </xf>
    <xf numFmtId="178" fontId="10" fillId="24" borderId="28" xfId="42" applyNumberFormat="1" applyFont="1" applyFill="1" applyBorder="1" applyAlignment="1">
      <alignment/>
    </xf>
    <xf numFmtId="178" fontId="6" fillId="24" borderId="28" xfId="42" applyNumberFormat="1" applyFont="1" applyFill="1" applyBorder="1" applyAlignment="1">
      <alignment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3" fontId="34" fillId="24" borderId="28" xfId="0" applyNumberFormat="1" applyFont="1" applyFill="1" applyBorder="1" applyAlignment="1">
      <alignment horizontal="center"/>
    </xf>
    <xf numFmtId="0" fontId="35" fillId="0" borderId="28" xfId="0" applyFont="1" applyFill="1" applyBorder="1" applyAlignment="1">
      <alignment/>
    </xf>
    <xf numFmtId="178" fontId="35" fillId="24" borderId="28" xfId="42" applyNumberFormat="1" applyFont="1" applyFill="1" applyBorder="1" applyAlignment="1">
      <alignment/>
    </xf>
    <xf numFmtId="3" fontId="35" fillId="24" borderId="28" xfId="0" applyNumberFormat="1" applyFont="1" applyFill="1" applyBorder="1" applyAlignment="1">
      <alignment/>
    </xf>
    <xf numFmtId="0" fontId="35" fillId="0" borderId="28" xfId="0" applyFont="1" applyBorder="1" applyAlignment="1">
      <alignment/>
    </xf>
    <xf numFmtId="178" fontId="34" fillId="0" borderId="28" xfId="42" applyNumberFormat="1" applyFont="1" applyBorder="1" applyAlignment="1">
      <alignment horizontal="center"/>
    </xf>
    <xf numFmtId="3" fontId="34" fillId="24" borderId="28" xfId="0" applyNumberFormat="1" applyFont="1" applyFill="1" applyBorder="1" applyAlignment="1">
      <alignment/>
    </xf>
    <xf numFmtId="0" fontId="36" fillId="0" borderId="28" xfId="0" applyFont="1" applyFill="1" applyBorder="1" applyAlignment="1">
      <alignment/>
    </xf>
    <xf numFmtId="178" fontId="36" fillId="24" borderId="28" xfId="42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178" fontId="35" fillId="0" borderId="28" xfId="42" applyNumberFormat="1" applyFont="1" applyFill="1" applyBorder="1" applyAlignment="1">
      <alignment/>
    </xf>
    <xf numFmtId="178" fontId="35" fillId="24" borderId="28" xfId="42" applyNumberFormat="1" applyFont="1" applyFill="1" applyBorder="1" applyAlignment="1">
      <alignment horizontal="right"/>
    </xf>
    <xf numFmtId="178" fontId="35" fillId="0" borderId="28" xfId="42" applyNumberFormat="1" applyFont="1" applyBorder="1" applyAlignment="1">
      <alignment/>
    </xf>
    <xf numFmtId="0" fontId="36" fillId="0" borderId="28" xfId="0" applyFont="1" applyBorder="1" applyAlignment="1">
      <alignment/>
    </xf>
    <xf numFmtId="0" fontId="34" fillId="0" borderId="28" xfId="0" applyFont="1" applyBorder="1" applyAlignment="1">
      <alignment/>
    </xf>
    <xf numFmtId="178" fontId="34" fillId="0" borderId="28" xfId="42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wrapText="1"/>
    </xf>
    <xf numFmtId="0" fontId="0" fillId="24" borderId="20" xfId="0" applyFont="1" applyFill="1" applyBorder="1" applyAlignment="1">
      <alignment horizontal="right"/>
    </xf>
    <xf numFmtId="0" fontId="16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3" fontId="16" fillId="24" borderId="31" xfId="0" applyNumberFormat="1" applyFont="1" applyFill="1" applyBorder="1" applyAlignment="1">
      <alignment horizontal="left" wrapText="1"/>
    </xf>
    <xf numFmtId="3" fontId="16" fillId="24" borderId="81" xfId="0" applyNumberFormat="1" applyFont="1" applyFill="1" applyBorder="1" applyAlignment="1">
      <alignment horizontal="left" wrapText="1"/>
    </xf>
    <xf numFmtId="3" fontId="16" fillId="24" borderId="3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1" xfId="57" applyFont="1" applyFill="1" applyBorder="1" applyAlignment="1" applyProtection="1">
      <alignment horizontal="left" vertical="center" wrapText="1"/>
      <protection/>
    </xf>
    <xf numFmtId="0" fontId="6" fillId="0" borderId="81" xfId="57" applyFont="1" applyFill="1" applyBorder="1" applyAlignment="1" applyProtection="1">
      <alignment horizontal="left" vertical="center" wrapText="1"/>
      <protection/>
    </xf>
    <xf numFmtId="0" fontId="6" fillId="0" borderId="85" xfId="57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175" fontId="6" fillId="0" borderId="0" xfId="57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20" xfId="0" applyFont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41</xdr:row>
      <xdr:rowOff>171450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76750" y="15744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71" zoomScaleNormal="71" zoomScalePageLayoutView="0" workbookViewId="0" topLeftCell="A1">
      <selection activeCell="A1" sqref="A1:I1"/>
    </sheetView>
  </sheetViews>
  <sheetFormatPr defaultColWidth="9.00390625" defaultRowHeight="12.75"/>
  <cols>
    <col min="1" max="1" width="35.25390625" style="252" customWidth="1"/>
    <col min="2" max="3" width="15.25390625" style="252" customWidth="1"/>
    <col min="4" max="4" width="15.75390625" style="252" customWidth="1"/>
    <col min="5" max="5" width="15.00390625" style="252" customWidth="1"/>
    <col min="6" max="8" width="13.375" style="252" customWidth="1"/>
    <col min="9" max="9" width="13.625" style="280" customWidth="1"/>
    <col min="10" max="10" width="15.25390625" style="354" bestFit="1" customWidth="1"/>
    <col min="12" max="13" width="9.625" style="0" bestFit="1" customWidth="1"/>
  </cols>
  <sheetData>
    <row r="1" spans="1:9" ht="37.5" customHeight="1">
      <c r="A1" s="530" t="s">
        <v>45</v>
      </c>
      <c r="B1" s="530"/>
      <c r="C1" s="530"/>
      <c r="D1" s="530"/>
      <c r="E1" s="530"/>
      <c r="F1" s="530"/>
      <c r="G1" s="530"/>
      <c r="H1" s="530"/>
      <c r="I1" s="530"/>
    </row>
    <row r="2" spans="1:9" ht="15">
      <c r="A2" s="269"/>
      <c r="B2" s="269"/>
      <c r="C2" s="269"/>
      <c r="D2" s="269"/>
      <c r="E2" s="269"/>
      <c r="F2" s="269"/>
      <c r="G2" s="269"/>
      <c r="H2" s="269"/>
      <c r="I2" s="270"/>
    </row>
    <row r="3" spans="1:9" ht="18.75" customHeight="1" thickBot="1">
      <c r="A3" s="355"/>
      <c r="B3" s="355"/>
      <c r="C3" s="355"/>
      <c r="D3" s="356"/>
      <c r="E3" s="356"/>
      <c r="F3" s="356"/>
      <c r="G3" s="356"/>
      <c r="H3" s="531" t="s">
        <v>46</v>
      </c>
      <c r="I3" s="531"/>
    </row>
    <row r="4" spans="1:10" s="130" customFormat="1" ht="12" customHeight="1">
      <c r="A4" s="532" t="s">
        <v>47</v>
      </c>
      <c r="B4" s="534" t="s">
        <v>325</v>
      </c>
      <c r="C4" s="534" t="s">
        <v>324</v>
      </c>
      <c r="D4" s="534" t="s">
        <v>342</v>
      </c>
      <c r="E4" s="534" t="s">
        <v>343</v>
      </c>
      <c r="F4" s="534" t="s">
        <v>326</v>
      </c>
      <c r="G4" s="534" t="s">
        <v>327</v>
      </c>
      <c r="H4" s="536" t="s">
        <v>328</v>
      </c>
      <c r="I4" s="536" t="s">
        <v>329</v>
      </c>
      <c r="J4" s="266"/>
    </row>
    <row r="5" spans="1:10" s="130" customFormat="1" ht="51" customHeight="1" thickBot="1">
      <c r="A5" s="533"/>
      <c r="B5" s="535"/>
      <c r="C5" s="535"/>
      <c r="D5" s="535"/>
      <c r="E5" s="535"/>
      <c r="F5" s="535"/>
      <c r="G5" s="535"/>
      <c r="H5" s="537"/>
      <c r="I5" s="537"/>
      <c r="J5" s="266"/>
    </row>
    <row r="6" spans="1:10" s="130" customFormat="1" ht="25.5" customHeight="1" thickBot="1">
      <c r="A6" s="430" t="s">
        <v>362</v>
      </c>
      <c r="B6" s="361">
        <f>SUM(B7:B11)</f>
        <v>524543</v>
      </c>
      <c r="C6" s="361">
        <f>SUM(C7:C11)</f>
        <v>395598</v>
      </c>
      <c r="D6" s="361">
        <f>D7+D8+D9+D10+D10</f>
        <v>0</v>
      </c>
      <c r="E6" s="361">
        <f>E7+E8+E9+E10+E10</f>
        <v>0</v>
      </c>
      <c r="F6" s="361">
        <f>F7+F8+F9+F10+F10</f>
        <v>0</v>
      </c>
      <c r="G6" s="361">
        <f>G7+G8+G9+G10+G10</f>
        <v>0</v>
      </c>
      <c r="H6" s="361">
        <f>H7+H8+H9+H10+H10+H11</f>
        <v>524543</v>
      </c>
      <c r="I6" s="361">
        <f>I7+I8+I9+I10+I10+I11</f>
        <v>395598</v>
      </c>
      <c r="J6" s="266"/>
    </row>
    <row r="7" spans="1:10" s="130" customFormat="1" ht="21" customHeight="1" thickBot="1">
      <c r="A7" s="431" t="s">
        <v>300</v>
      </c>
      <c r="B7" s="432">
        <v>244185</v>
      </c>
      <c r="C7" s="433">
        <v>211996</v>
      </c>
      <c r="D7" s="434"/>
      <c r="E7" s="433"/>
      <c r="F7" s="433"/>
      <c r="G7" s="435"/>
      <c r="H7" s="271">
        <f aca="true" t="shared" si="0" ref="H7:I10">D7+B7+F7</f>
        <v>244185</v>
      </c>
      <c r="I7" s="271">
        <f>E7+C7+G7</f>
        <v>211996</v>
      </c>
      <c r="J7" s="266"/>
    </row>
    <row r="8" spans="1:10" s="130" customFormat="1" ht="21.75" customHeight="1" thickBot="1">
      <c r="A8" s="431" t="s">
        <v>301</v>
      </c>
      <c r="B8" s="436">
        <v>67032</v>
      </c>
      <c r="C8" s="437"/>
      <c r="D8" s="438"/>
      <c r="E8" s="437"/>
      <c r="F8" s="437"/>
      <c r="G8" s="439"/>
      <c r="H8" s="271">
        <f t="shared" si="0"/>
        <v>67032</v>
      </c>
      <c r="I8" s="271">
        <f t="shared" si="0"/>
        <v>0</v>
      </c>
      <c r="J8" s="266"/>
    </row>
    <row r="9" spans="1:10" s="130" customFormat="1" ht="30.75" customHeight="1" thickBot="1">
      <c r="A9" s="431" t="s">
        <v>302</v>
      </c>
      <c r="B9" s="436">
        <v>47989</v>
      </c>
      <c r="C9" s="437"/>
      <c r="D9" s="438"/>
      <c r="E9" s="437"/>
      <c r="F9" s="437"/>
      <c r="G9" s="439"/>
      <c r="H9" s="271">
        <f t="shared" si="0"/>
        <v>47989</v>
      </c>
      <c r="I9" s="271">
        <f t="shared" si="0"/>
        <v>0</v>
      </c>
      <c r="J9" s="266"/>
    </row>
    <row r="10" spans="1:10" s="130" customFormat="1" ht="46.5" customHeight="1" thickBot="1">
      <c r="A10" s="431" t="s">
        <v>303</v>
      </c>
      <c r="B10" s="436"/>
      <c r="C10" s="437"/>
      <c r="D10" s="438"/>
      <c r="E10" s="437"/>
      <c r="F10" s="437"/>
      <c r="G10" s="439"/>
      <c r="H10" s="271">
        <f t="shared" si="0"/>
        <v>0</v>
      </c>
      <c r="I10" s="271">
        <f t="shared" si="0"/>
        <v>0</v>
      </c>
      <c r="J10" s="266"/>
    </row>
    <row r="11" spans="1:10" s="130" customFormat="1" ht="20.25" customHeight="1" thickBot="1">
      <c r="A11" s="440" t="s">
        <v>304</v>
      </c>
      <c r="B11" s="441">
        <v>165337</v>
      </c>
      <c r="C11" s="442">
        <v>183602</v>
      </c>
      <c r="D11" s="443"/>
      <c r="E11" s="442"/>
      <c r="F11" s="442"/>
      <c r="G11" s="444"/>
      <c r="H11" s="271">
        <f>D11+B11+F11</f>
        <v>165337</v>
      </c>
      <c r="I11" s="271">
        <f>E11+C11+G11</f>
        <v>183602</v>
      </c>
      <c r="J11" s="266"/>
    </row>
    <row r="12" spans="1:10" s="130" customFormat="1" ht="32.25" customHeight="1" thickBot="1">
      <c r="A12" s="430" t="s">
        <v>363</v>
      </c>
      <c r="B12" s="445">
        <f aca="true" t="shared" si="1" ref="B12:I12">B13+B15+B17+B16+B14</f>
        <v>170487</v>
      </c>
      <c r="C12" s="445">
        <f t="shared" si="1"/>
        <v>344141</v>
      </c>
      <c r="D12" s="445">
        <f t="shared" si="1"/>
        <v>11637</v>
      </c>
      <c r="E12" s="445">
        <f t="shared" si="1"/>
        <v>117922</v>
      </c>
      <c r="F12" s="445">
        <f t="shared" si="1"/>
        <v>48083</v>
      </c>
      <c r="G12" s="445">
        <f t="shared" si="1"/>
        <v>311652</v>
      </c>
      <c r="H12" s="445">
        <f t="shared" si="1"/>
        <v>217707</v>
      </c>
      <c r="I12" s="445">
        <f t="shared" si="1"/>
        <v>773715</v>
      </c>
      <c r="J12" s="266"/>
    </row>
    <row r="13" spans="1:10" s="130" customFormat="1" ht="28.5" customHeight="1" thickBot="1">
      <c r="A13" s="446" t="s">
        <v>305</v>
      </c>
      <c r="B13" s="432">
        <v>70699</v>
      </c>
      <c r="C13" s="433">
        <v>12812</v>
      </c>
      <c r="D13" s="432">
        <v>9304</v>
      </c>
      <c r="E13" s="433"/>
      <c r="F13" s="433">
        <v>28648</v>
      </c>
      <c r="G13" s="435">
        <v>8882</v>
      </c>
      <c r="H13" s="271">
        <f aca="true" t="shared" si="2" ref="H13:I15">D13+B13+F13</f>
        <v>108651</v>
      </c>
      <c r="I13" s="271">
        <f t="shared" si="2"/>
        <v>21694</v>
      </c>
      <c r="J13" s="266"/>
    </row>
    <row r="14" spans="1:10" s="130" customFormat="1" ht="28.5" customHeight="1" thickBot="1">
      <c r="A14" s="447" t="s">
        <v>439</v>
      </c>
      <c r="B14" s="448"/>
      <c r="C14" s="449"/>
      <c r="D14" s="448"/>
      <c r="E14" s="449">
        <v>117922</v>
      </c>
      <c r="F14" s="449"/>
      <c r="G14" s="450">
        <v>302370</v>
      </c>
      <c r="H14" s="271">
        <f t="shared" si="2"/>
        <v>0</v>
      </c>
      <c r="I14" s="271">
        <f t="shared" si="2"/>
        <v>420292</v>
      </c>
      <c r="J14" s="266"/>
    </row>
    <row r="15" spans="1:10" s="130" customFormat="1" ht="33.75" customHeight="1" thickBot="1">
      <c r="A15" s="431" t="s">
        <v>440</v>
      </c>
      <c r="B15" s="436">
        <v>87288</v>
      </c>
      <c r="C15" s="437">
        <v>331329</v>
      </c>
      <c r="D15" s="436"/>
      <c r="E15" s="437"/>
      <c r="F15" s="437">
        <v>15613</v>
      </c>
      <c r="G15" s="439">
        <v>400</v>
      </c>
      <c r="H15" s="271">
        <f t="shared" si="2"/>
        <v>102901</v>
      </c>
      <c r="I15" s="271">
        <f t="shared" si="2"/>
        <v>331729</v>
      </c>
      <c r="J15" s="266"/>
    </row>
    <row r="16" spans="1:10" s="130" customFormat="1" ht="33.75" customHeight="1" thickBot="1">
      <c r="A16" s="440" t="s">
        <v>441</v>
      </c>
      <c r="B16" s="451">
        <v>12500</v>
      </c>
      <c r="C16" s="452"/>
      <c r="D16" s="451"/>
      <c r="E16" s="452"/>
      <c r="F16" s="452"/>
      <c r="G16" s="453"/>
      <c r="H16" s="271"/>
      <c r="I16" s="271">
        <f aca="true" t="shared" si="3" ref="I16:I31">E16+C16+G16</f>
        <v>0</v>
      </c>
      <c r="J16" s="266"/>
    </row>
    <row r="17" spans="1:10" s="130" customFormat="1" ht="43.5" customHeight="1" thickBot="1">
      <c r="A17" s="454" t="s">
        <v>442</v>
      </c>
      <c r="B17" s="441"/>
      <c r="C17" s="442"/>
      <c r="D17" s="441">
        <v>2333</v>
      </c>
      <c r="E17" s="442"/>
      <c r="F17" s="442">
        <v>3822</v>
      </c>
      <c r="G17" s="444"/>
      <c r="H17" s="271">
        <f aca="true" t="shared" si="4" ref="H17:H31">D17+B17+F17</f>
        <v>6155</v>
      </c>
      <c r="I17" s="271">
        <f t="shared" si="3"/>
        <v>0</v>
      </c>
      <c r="J17" s="266"/>
    </row>
    <row r="18" spans="1:10" s="358" customFormat="1" ht="27.75" customHeight="1" thickBot="1">
      <c r="A18" s="430" t="s">
        <v>364</v>
      </c>
      <c r="B18" s="455">
        <f>B20+B21+B22</f>
        <v>243674</v>
      </c>
      <c r="C18" s="456">
        <f>C20+C21+C22</f>
        <v>239953</v>
      </c>
      <c r="D18" s="457">
        <f>D20+D21+D22</f>
        <v>5479</v>
      </c>
      <c r="E18" s="456">
        <f>E20+E21+E22</f>
        <v>0</v>
      </c>
      <c r="F18" s="456">
        <f>F20</f>
        <v>0</v>
      </c>
      <c r="G18" s="458">
        <f>G20</f>
        <v>0</v>
      </c>
      <c r="H18" s="271">
        <f t="shared" si="4"/>
        <v>249153</v>
      </c>
      <c r="I18" s="271">
        <f t="shared" si="3"/>
        <v>239953</v>
      </c>
      <c r="J18" s="357"/>
    </row>
    <row r="19" spans="1:10" s="130" customFormat="1" ht="23.25" customHeight="1" thickBot="1">
      <c r="A19" s="459" t="s">
        <v>299</v>
      </c>
      <c r="B19" s="460"/>
      <c r="C19" s="461"/>
      <c r="D19" s="462"/>
      <c r="E19" s="461"/>
      <c r="F19" s="461"/>
      <c r="G19" s="463"/>
      <c r="H19" s="359">
        <f t="shared" si="4"/>
        <v>0</v>
      </c>
      <c r="I19" s="359">
        <f t="shared" si="3"/>
        <v>0</v>
      </c>
      <c r="J19" s="266"/>
    </row>
    <row r="20" spans="1:10" s="130" customFormat="1" ht="24.75" customHeight="1" thickBot="1">
      <c r="A20" s="431" t="s">
        <v>48</v>
      </c>
      <c r="B20" s="436">
        <v>41235</v>
      </c>
      <c r="C20" s="437">
        <v>41219</v>
      </c>
      <c r="D20" s="438"/>
      <c r="E20" s="437"/>
      <c r="F20" s="437"/>
      <c r="G20" s="464"/>
      <c r="H20" s="271">
        <f t="shared" si="4"/>
        <v>41235</v>
      </c>
      <c r="I20" s="271">
        <f t="shared" si="3"/>
        <v>41219</v>
      </c>
      <c r="J20" s="266"/>
    </row>
    <row r="21" spans="1:10" s="130" customFormat="1" ht="29.25" customHeight="1" thickBot="1">
      <c r="A21" s="447" t="s">
        <v>49</v>
      </c>
      <c r="B21" s="436">
        <v>199040</v>
      </c>
      <c r="C21" s="437">
        <v>194861</v>
      </c>
      <c r="D21" s="438"/>
      <c r="E21" s="437"/>
      <c r="F21" s="437"/>
      <c r="G21" s="464"/>
      <c r="H21" s="271">
        <f t="shared" si="4"/>
        <v>199040</v>
      </c>
      <c r="I21" s="271">
        <f t="shared" si="3"/>
        <v>194861</v>
      </c>
      <c r="J21" s="266"/>
    </row>
    <row r="22" spans="1:10" s="130" customFormat="1" ht="27.75" customHeight="1" thickBot="1">
      <c r="A22" s="440" t="s">
        <v>50</v>
      </c>
      <c r="B22" s="451">
        <v>3399</v>
      </c>
      <c r="C22" s="452">
        <v>3873</v>
      </c>
      <c r="D22" s="465">
        <v>5479</v>
      </c>
      <c r="E22" s="452"/>
      <c r="F22" s="452"/>
      <c r="G22" s="466"/>
      <c r="H22" s="360">
        <f t="shared" si="4"/>
        <v>8878</v>
      </c>
      <c r="I22" s="360">
        <f t="shared" si="3"/>
        <v>3873</v>
      </c>
      <c r="J22" s="266"/>
    </row>
    <row r="23" spans="1:9" ht="31.5" customHeight="1" thickBot="1">
      <c r="A23" s="430" t="s">
        <v>365</v>
      </c>
      <c r="B23" s="467">
        <v>5111</v>
      </c>
      <c r="C23" s="468">
        <v>443</v>
      </c>
      <c r="D23" s="469">
        <v>7971</v>
      </c>
      <c r="E23" s="468">
        <v>13672</v>
      </c>
      <c r="F23" s="468">
        <v>13740</v>
      </c>
      <c r="G23" s="470">
        <v>13199</v>
      </c>
      <c r="H23" s="271">
        <f t="shared" si="4"/>
        <v>26822</v>
      </c>
      <c r="I23" s="271">
        <f t="shared" si="3"/>
        <v>27314</v>
      </c>
    </row>
    <row r="24" spans="1:9" ht="32.25" customHeight="1" thickBot="1">
      <c r="A24" s="430" t="s">
        <v>366</v>
      </c>
      <c r="B24" s="471">
        <f aca="true" t="shared" si="5" ref="B24:G24">SUM(B25:B26)</f>
        <v>0</v>
      </c>
      <c r="C24" s="271">
        <f t="shared" si="5"/>
        <v>0</v>
      </c>
      <c r="D24" s="271">
        <f t="shared" si="5"/>
        <v>0</v>
      </c>
      <c r="E24" s="271">
        <f t="shared" si="5"/>
        <v>0</v>
      </c>
      <c r="F24" s="271">
        <f t="shared" si="5"/>
        <v>0</v>
      </c>
      <c r="G24" s="271">
        <f t="shared" si="5"/>
        <v>0</v>
      </c>
      <c r="H24" s="271">
        <f t="shared" si="4"/>
        <v>0</v>
      </c>
      <c r="I24" s="271">
        <f t="shared" si="3"/>
        <v>0</v>
      </c>
    </row>
    <row r="25" spans="1:9" ht="21" customHeight="1" thickBot="1">
      <c r="A25" s="447" t="s">
        <v>306</v>
      </c>
      <c r="B25" s="432"/>
      <c r="C25" s="433"/>
      <c r="D25" s="434"/>
      <c r="E25" s="433"/>
      <c r="F25" s="472"/>
      <c r="G25" s="473"/>
      <c r="H25" s="271">
        <f t="shared" si="4"/>
        <v>0</v>
      </c>
      <c r="I25" s="271">
        <f t="shared" si="3"/>
        <v>0</v>
      </c>
    </row>
    <row r="26" spans="1:9" ht="29.25" customHeight="1" thickBot="1">
      <c r="A26" s="440" t="s">
        <v>367</v>
      </c>
      <c r="B26" s="441"/>
      <c r="C26" s="442">
        <v>0</v>
      </c>
      <c r="D26" s="443"/>
      <c r="E26" s="442">
        <v>0</v>
      </c>
      <c r="F26" s="474"/>
      <c r="G26" s="475"/>
      <c r="H26" s="271">
        <f t="shared" si="4"/>
        <v>0</v>
      </c>
      <c r="I26" s="271">
        <f t="shared" si="3"/>
        <v>0</v>
      </c>
    </row>
    <row r="27" spans="1:9" ht="40.5" customHeight="1" thickBot="1">
      <c r="A27" s="430" t="s">
        <v>368</v>
      </c>
      <c r="B27" s="476">
        <f aca="true" t="shared" si="6" ref="B27:G27">B28+B29</f>
        <v>600</v>
      </c>
      <c r="C27" s="359">
        <f t="shared" si="6"/>
        <v>4575</v>
      </c>
      <c r="D27" s="359">
        <f t="shared" si="6"/>
        <v>225</v>
      </c>
      <c r="E27" s="359">
        <f t="shared" si="6"/>
        <v>0</v>
      </c>
      <c r="F27" s="359">
        <f t="shared" si="6"/>
        <v>920</v>
      </c>
      <c r="G27" s="359">
        <f t="shared" si="6"/>
        <v>0</v>
      </c>
      <c r="H27" s="271">
        <f t="shared" si="4"/>
        <v>1745</v>
      </c>
      <c r="I27" s="271">
        <f t="shared" si="3"/>
        <v>4575</v>
      </c>
    </row>
    <row r="28" spans="1:9" ht="28.5" customHeight="1" thickBot="1">
      <c r="A28" s="459" t="s">
        <v>369</v>
      </c>
      <c r="B28" s="477">
        <v>600</v>
      </c>
      <c r="C28" s="478"/>
      <c r="D28" s="478">
        <v>225</v>
      </c>
      <c r="E28" s="478"/>
      <c r="F28" s="477"/>
      <c r="G28" s="478"/>
      <c r="H28" s="271">
        <f t="shared" si="4"/>
        <v>825</v>
      </c>
      <c r="I28" s="271">
        <f t="shared" si="3"/>
        <v>0</v>
      </c>
    </row>
    <row r="29" spans="1:9" ht="26.25" customHeight="1" thickBot="1">
      <c r="A29" s="431" t="s">
        <v>370</v>
      </c>
      <c r="B29" s="479"/>
      <c r="C29" s="480">
        <v>4575</v>
      </c>
      <c r="D29" s="480"/>
      <c r="E29" s="480"/>
      <c r="F29" s="481">
        <v>920</v>
      </c>
      <c r="G29" s="482"/>
      <c r="H29" s="271">
        <f t="shared" si="4"/>
        <v>920</v>
      </c>
      <c r="I29" s="271">
        <f t="shared" si="3"/>
        <v>4575</v>
      </c>
    </row>
    <row r="30" spans="1:9" ht="43.5" customHeight="1" thickBot="1">
      <c r="A30" s="483" t="s">
        <v>371</v>
      </c>
      <c r="B30" s="441"/>
      <c r="C30" s="442"/>
      <c r="D30" s="443"/>
      <c r="E30" s="442"/>
      <c r="F30" s="442"/>
      <c r="G30" s="444"/>
      <c r="H30" s="271">
        <f t="shared" si="4"/>
        <v>0</v>
      </c>
      <c r="I30" s="271">
        <f t="shared" si="3"/>
        <v>0</v>
      </c>
    </row>
    <row r="31" spans="1:10" s="150" customFormat="1" ht="32.25" customHeight="1" thickBot="1">
      <c r="A31" s="483" t="s">
        <v>372</v>
      </c>
      <c r="B31" s="476"/>
      <c r="C31" s="359"/>
      <c r="D31" s="359">
        <v>206</v>
      </c>
      <c r="E31" s="359">
        <v>136</v>
      </c>
      <c r="F31" s="359">
        <v>0</v>
      </c>
      <c r="G31" s="359">
        <v>0</v>
      </c>
      <c r="H31" s="271">
        <f t="shared" si="4"/>
        <v>206</v>
      </c>
      <c r="I31" s="271">
        <f t="shared" si="3"/>
        <v>136</v>
      </c>
      <c r="J31" s="267"/>
    </row>
    <row r="32" spans="1:10" s="148" customFormat="1" ht="40.5" customHeight="1" thickBot="1">
      <c r="A32" s="484" t="s">
        <v>373</v>
      </c>
      <c r="B32" s="361">
        <f aca="true" t="shared" si="7" ref="B32:I32">B31+B30+B27+B24+B23+B18+B12+B6</f>
        <v>944415</v>
      </c>
      <c r="C32" s="272">
        <f t="shared" si="7"/>
        <v>984710</v>
      </c>
      <c r="D32" s="272">
        <f t="shared" si="7"/>
        <v>25518</v>
      </c>
      <c r="E32" s="272">
        <f t="shared" si="7"/>
        <v>131730</v>
      </c>
      <c r="F32" s="272">
        <f t="shared" si="7"/>
        <v>62743</v>
      </c>
      <c r="G32" s="272">
        <f t="shared" si="7"/>
        <v>324851</v>
      </c>
      <c r="H32" s="272">
        <f t="shared" si="7"/>
        <v>1020176</v>
      </c>
      <c r="I32" s="272">
        <f t="shared" si="7"/>
        <v>1441291</v>
      </c>
      <c r="J32" s="362"/>
    </row>
    <row r="33" spans="1:10" s="148" customFormat="1" ht="21.75" customHeight="1" thickBot="1">
      <c r="A33" s="538" t="s">
        <v>374</v>
      </c>
      <c r="B33" s="539"/>
      <c r="C33" s="539"/>
      <c r="D33" s="539"/>
      <c r="E33" s="539"/>
      <c r="F33" s="539"/>
      <c r="G33" s="539"/>
      <c r="H33" s="539"/>
      <c r="I33" s="540"/>
      <c r="J33" s="362"/>
    </row>
    <row r="34" spans="1:9" ht="46.5" customHeight="1" thickBot="1">
      <c r="A34" s="485" t="s">
        <v>375</v>
      </c>
      <c r="B34" s="359">
        <f aca="true" t="shared" si="8" ref="B34:G34">SUM(B35:B36)</f>
        <v>6544</v>
      </c>
      <c r="C34" s="359">
        <f t="shared" si="8"/>
        <v>47489</v>
      </c>
      <c r="D34" s="359">
        <f t="shared" si="8"/>
        <v>0</v>
      </c>
      <c r="E34" s="359">
        <f t="shared" si="8"/>
        <v>0</v>
      </c>
      <c r="F34" s="359">
        <f t="shared" si="8"/>
        <v>3823</v>
      </c>
      <c r="G34" s="359">
        <f t="shared" si="8"/>
        <v>8932</v>
      </c>
      <c r="H34" s="271">
        <f aca="true" t="shared" si="9" ref="H34:H44">D34+B34+F34</f>
        <v>10367</v>
      </c>
      <c r="I34" s="271">
        <f aca="true" t="shared" si="10" ref="I34:I44">E34+C34+G34</f>
        <v>56421</v>
      </c>
    </row>
    <row r="35" spans="1:9" ht="29.25" customHeight="1" thickBot="1">
      <c r="A35" s="486" t="s">
        <v>307</v>
      </c>
      <c r="B35" s="433">
        <v>3410</v>
      </c>
      <c r="C35" s="433">
        <v>25411</v>
      </c>
      <c r="D35" s="433"/>
      <c r="E35" s="433"/>
      <c r="F35" s="472">
        <v>3823</v>
      </c>
      <c r="G35" s="487">
        <v>8932</v>
      </c>
      <c r="H35" s="271">
        <f t="shared" si="9"/>
        <v>7233</v>
      </c>
      <c r="I35" s="271">
        <f t="shared" si="10"/>
        <v>34343</v>
      </c>
    </row>
    <row r="36" spans="1:9" ht="15.75" thickBot="1">
      <c r="A36" s="488" t="s">
        <v>308</v>
      </c>
      <c r="B36" s="442">
        <v>3134</v>
      </c>
      <c r="C36" s="442">
        <v>22078</v>
      </c>
      <c r="D36" s="442"/>
      <c r="E36" s="442"/>
      <c r="F36" s="474">
        <v>0</v>
      </c>
      <c r="G36" s="489">
        <v>0</v>
      </c>
      <c r="H36" s="271">
        <f t="shared" si="9"/>
        <v>3134</v>
      </c>
      <c r="I36" s="271">
        <f t="shared" si="10"/>
        <v>22078</v>
      </c>
    </row>
    <row r="37" spans="1:13" ht="57" customHeight="1" thickBot="1">
      <c r="A37" s="490" t="s">
        <v>376</v>
      </c>
      <c r="B37" s="360">
        <f aca="true" t="shared" si="11" ref="B37:G37">B38+B41</f>
        <v>25362</v>
      </c>
      <c r="C37" s="360">
        <f t="shared" si="11"/>
        <v>237990</v>
      </c>
      <c r="D37" s="360">
        <f t="shared" si="11"/>
        <v>0</v>
      </c>
      <c r="E37" s="360">
        <f t="shared" si="11"/>
        <v>0</v>
      </c>
      <c r="F37" s="360">
        <f t="shared" si="11"/>
        <v>0</v>
      </c>
      <c r="G37" s="360">
        <f t="shared" si="11"/>
        <v>0</v>
      </c>
      <c r="H37" s="271">
        <f t="shared" si="9"/>
        <v>25362</v>
      </c>
      <c r="I37" s="271">
        <f t="shared" si="10"/>
        <v>237990</v>
      </c>
      <c r="M37" s="2"/>
    </row>
    <row r="38" spans="1:13" ht="30.75" thickBot="1">
      <c r="A38" s="491" t="s">
        <v>377</v>
      </c>
      <c r="B38" s="492">
        <f aca="true" t="shared" si="12" ref="B38:G38">B39+B40</f>
        <v>0</v>
      </c>
      <c r="C38" s="493">
        <f t="shared" si="12"/>
        <v>0</v>
      </c>
      <c r="D38" s="492">
        <f t="shared" si="12"/>
        <v>0</v>
      </c>
      <c r="E38" s="493">
        <f t="shared" si="12"/>
        <v>0</v>
      </c>
      <c r="F38" s="493">
        <f t="shared" si="12"/>
        <v>0</v>
      </c>
      <c r="G38" s="494">
        <f t="shared" si="12"/>
        <v>0</v>
      </c>
      <c r="H38" s="271">
        <f t="shared" si="9"/>
        <v>0</v>
      </c>
      <c r="I38" s="271">
        <f t="shared" si="10"/>
        <v>0</v>
      </c>
      <c r="M38" s="2"/>
    </row>
    <row r="39" spans="1:9" ht="23.25" customHeight="1" thickBot="1">
      <c r="A39" s="446" t="s">
        <v>307</v>
      </c>
      <c r="B39" s="448"/>
      <c r="C39" s="449"/>
      <c r="D39" s="448"/>
      <c r="E39" s="449"/>
      <c r="F39" s="495"/>
      <c r="G39" s="496"/>
      <c r="H39" s="271">
        <f t="shared" si="9"/>
        <v>0</v>
      </c>
      <c r="I39" s="271">
        <f t="shared" si="10"/>
        <v>0</v>
      </c>
    </row>
    <row r="40" spans="1:9" ht="15.75" thickBot="1">
      <c r="A40" s="454" t="s">
        <v>308</v>
      </c>
      <c r="B40" s="451"/>
      <c r="C40" s="452"/>
      <c r="D40" s="451"/>
      <c r="E40" s="452"/>
      <c r="F40" s="497"/>
      <c r="G40" s="498"/>
      <c r="H40" s="271">
        <f t="shared" si="9"/>
        <v>0</v>
      </c>
      <c r="I40" s="271">
        <f t="shared" si="10"/>
        <v>0</v>
      </c>
    </row>
    <row r="41" spans="1:9" ht="27.75" customHeight="1" thickBot="1">
      <c r="A41" s="499" t="s">
        <v>378</v>
      </c>
      <c r="B41" s="271">
        <f aca="true" t="shared" si="13" ref="B41:G41">B42+B43</f>
        <v>25362</v>
      </c>
      <c r="C41" s="271">
        <f t="shared" si="13"/>
        <v>237990</v>
      </c>
      <c r="D41" s="271">
        <f t="shared" si="13"/>
        <v>0</v>
      </c>
      <c r="E41" s="271">
        <f t="shared" si="13"/>
        <v>0</v>
      </c>
      <c r="F41" s="271">
        <f t="shared" si="13"/>
        <v>0</v>
      </c>
      <c r="G41" s="271">
        <f t="shared" si="13"/>
        <v>0</v>
      </c>
      <c r="H41" s="271">
        <f t="shared" si="9"/>
        <v>25362</v>
      </c>
      <c r="I41" s="271">
        <f t="shared" si="10"/>
        <v>237990</v>
      </c>
    </row>
    <row r="42" spans="1:12" ht="33" customHeight="1" thickBot="1">
      <c r="A42" s="446" t="s">
        <v>309</v>
      </c>
      <c r="B42" s="448"/>
      <c r="C42" s="449">
        <v>168790</v>
      </c>
      <c r="D42" s="448"/>
      <c r="E42" s="449"/>
      <c r="F42" s="495"/>
      <c r="G42" s="496"/>
      <c r="H42" s="271">
        <f t="shared" si="9"/>
        <v>0</v>
      </c>
      <c r="I42" s="271">
        <f t="shared" si="10"/>
        <v>168790</v>
      </c>
      <c r="L42" s="2"/>
    </row>
    <row r="43" spans="1:9" ht="27.75" customHeight="1" thickBot="1">
      <c r="A43" s="454" t="s">
        <v>311</v>
      </c>
      <c r="B43" s="441">
        <v>25362</v>
      </c>
      <c r="C43" s="442">
        <v>69200</v>
      </c>
      <c r="D43" s="441"/>
      <c r="E43" s="442"/>
      <c r="F43" s="474"/>
      <c r="G43" s="475"/>
      <c r="H43" s="271">
        <f t="shared" si="9"/>
        <v>25362</v>
      </c>
      <c r="I43" s="271">
        <f t="shared" si="10"/>
        <v>69200</v>
      </c>
    </row>
    <row r="44" spans="1:9" ht="35.25" customHeight="1" thickBot="1">
      <c r="A44" s="485" t="s">
        <v>310</v>
      </c>
      <c r="B44" s="359">
        <f aca="true" t="shared" si="14" ref="B44:G44">B34+B38+B41</f>
        <v>31906</v>
      </c>
      <c r="C44" s="359">
        <f t="shared" si="14"/>
        <v>285479</v>
      </c>
      <c r="D44" s="359">
        <f t="shared" si="14"/>
        <v>0</v>
      </c>
      <c r="E44" s="359">
        <f t="shared" si="14"/>
        <v>0</v>
      </c>
      <c r="F44" s="359">
        <f t="shared" si="14"/>
        <v>3823</v>
      </c>
      <c r="G44" s="359">
        <f t="shared" si="14"/>
        <v>8932</v>
      </c>
      <c r="H44" s="271">
        <f t="shared" si="9"/>
        <v>35729</v>
      </c>
      <c r="I44" s="271">
        <f t="shared" si="10"/>
        <v>294411</v>
      </c>
    </row>
    <row r="45" spans="1:10" s="133" customFormat="1" ht="21.75" customHeight="1">
      <c r="A45" s="273"/>
      <c r="B45" s="273"/>
      <c r="C45" s="273"/>
      <c r="D45" s="274"/>
      <c r="E45" s="274"/>
      <c r="F45" s="274"/>
      <c r="G45" s="274"/>
      <c r="H45" s="275"/>
      <c r="I45" s="276"/>
      <c r="J45" s="268"/>
    </row>
    <row r="46" spans="1:9" ht="15">
      <c r="A46" s="273"/>
      <c r="B46" s="273"/>
      <c r="C46" s="273"/>
      <c r="D46" s="274"/>
      <c r="E46" s="274"/>
      <c r="F46" s="274"/>
      <c r="G46" s="274"/>
      <c r="H46" s="277"/>
      <c r="I46" s="276"/>
    </row>
    <row r="47" spans="1:9" s="354" customFormat="1" ht="15">
      <c r="A47" s="273"/>
      <c r="B47" s="273"/>
      <c r="C47" s="273"/>
      <c r="D47" s="274"/>
      <c r="E47" s="274"/>
      <c r="F47" s="274"/>
      <c r="G47" s="274"/>
      <c r="H47" s="277"/>
      <c r="I47" s="276"/>
    </row>
    <row r="48" spans="1:9" ht="15">
      <c r="A48" s="278"/>
      <c r="B48" s="278"/>
      <c r="C48" s="278"/>
      <c r="D48" s="276"/>
      <c r="E48" s="276"/>
      <c r="F48" s="276"/>
      <c r="G48" s="276"/>
      <c r="H48" s="277"/>
      <c r="I48" s="276"/>
    </row>
    <row r="49" ht="14.25">
      <c r="H49" s="279"/>
    </row>
    <row r="50" ht="14.25">
      <c r="I50" s="281"/>
    </row>
  </sheetData>
  <sheetProtection/>
  <mergeCells count="12">
    <mergeCell ref="I4:I5"/>
    <mergeCell ref="A33:I33"/>
    <mergeCell ref="A1:I1"/>
    <mergeCell ref="H3:I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2"/>
  <headerFooter alignWithMargins="0">
    <oddHeader>&amp;R1.sz. melléklet
..../2012.(V.31.) Egyek Önk.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29.875" style="3" customWidth="1"/>
    <col min="2" max="2" width="10.375" style="3" customWidth="1"/>
    <col min="3" max="3" width="10.25390625" style="3" customWidth="1"/>
    <col min="4" max="4" width="11.00390625" style="3" customWidth="1"/>
    <col min="5" max="5" width="31.125" style="3" bestFit="1" customWidth="1"/>
    <col min="6" max="6" width="10.75390625" style="3" customWidth="1"/>
    <col min="7" max="7" width="11.25390625" style="283" customWidth="1"/>
    <col min="8" max="8" width="11.75390625" style="3" customWidth="1"/>
  </cols>
  <sheetData>
    <row r="1" ht="12.75">
      <c r="G1" s="282"/>
    </row>
    <row r="2" spans="1:5" ht="12.75">
      <c r="A2" s="6" t="s">
        <v>44</v>
      </c>
      <c r="B2" s="6"/>
      <c r="C2" s="6"/>
      <c r="D2" s="6"/>
      <c r="E2" s="6"/>
    </row>
    <row r="3" spans="1:5" ht="12.75">
      <c r="A3" s="6"/>
      <c r="B3" s="7" t="s">
        <v>312</v>
      </c>
      <c r="C3" s="7"/>
      <c r="D3" s="6"/>
      <c r="E3" s="6"/>
    </row>
    <row r="4" spans="1:4" ht="12.75">
      <c r="A4" s="6"/>
      <c r="B4" s="6"/>
      <c r="D4" s="6"/>
    </row>
    <row r="5" ht="13.5" thickBot="1">
      <c r="G5" s="283" t="s">
        <v>13</v>
      </c>
    </row>
    <row r="6" spans="1:8" ht="12.75">
      <c r="A6" s="18"/>
      <c r="B6" s="8" t="s">
        <v>238</v>
      </c>
      <c r="C6" s="24" t="s">
        <v>292</v>
      </c>
      <c r="D6" s="8" t="s">
        <v>313</v>
      </c>
      <c r="E6" s="18"/>
      <c r="F6" s="8" t="s">
        <v>238</v>
      </c>
      <c r="G6" s="284" t="s">
        <v>292</v>
      </c>
      <c r="H6" s="24" t="s">
        <v>313</v>
      </c>
    </row>
    <row r="7" spans="1:8" ht="12.75">
      <c r="A7" s="19" t="s">
        <v>22</v>
      </c>
      <c r="B7" s="7" t="s">
        <v>40</v>
      </c>
      <c r="C7" s="19" t="s">
        <v>21</v>
      </c>
      <c r="D7" s="7" t="s">
        <v>23</v>
      </c>
      <c r="E7" s="19" t="s">
        <v>24</v>
      </c>
      <c r="F7" s="7" t="s">
        <v>40</v>
      </c>
      <c r="G7" s="285" t="s">
        <v>21</v>
      </c>
      <c r="H7" s="19" t="s">
        <v>23</v>
      </c>
    </row>
    <row r="8" spans="1:8" ht="13.5" thickBot="1">
      <c r="A8" s="20"/>
      <c r="B8" s="25" t="s">
        <v>20</v>
      </c>
      <c r="C8" s="26" t="s">
        <v>20</v>
      </c>
      <c r="D8" s="25" t="s">
        <v>17</v>
      </c>
      <c r="E8" s="26"/>
      <c r="F8" s="25" t="s">
        <v>20</v>
      </c>
      <c r="G8" s="286" t="s">
        <v>20</v>
      </c>
      <c r="H8" s="26" t="s">
        <v>17</v>
      </c>
    </row>
    <row r="9" spans="1:8" ht="12.75">
      <c r="A9" s="9"/>
      <c r="B9" s="27"/>
      <c r="C9" s="28"/>
      <c r="D9" s="29"/>
      <c r="E9" s="19"/>
      <c r="F9" s="28"/>
      <c r="G9" s="287"/>
      <c r="H9" s="18"/>
    </row>
    <row r="10" spans="1:8" ht="12.75">
      <c r="A10" s="71" t="s">
        <v>25</v>
      </c>
      <c r="B10" s="5"/>
      <c r="C10" s="16"/>
      <c r="D10" s="10"/>
      <c r="E10" s="72" t="s">
        <v>2</v>
      </c>
      <c r="F10" s="16"/>
      <c r="G10" s="288"/>
      <c r="H10" s="16"/>
    </row>
    <row r="11" spans="1:8" ht="12.75">
      <c r="A11" s="5" t="s">
        <v>19</v>
      </c>
      <c r="B11" s="17">
        <v>364341</v>
      </c>
      <c r="C11" s="11">
        <v>270736</v>
      </c>
      <c r="D11" s="12">
        <v>235849</v>
      </c>
      <c r="E11" s="11" t="s">
        <v>382</v>
      </c>
      <c r="F11" s="11">
        <v>75648</v>
      </c>
      <c r="G11" s="289">
        <v>26843</v>
      </c>
      <c r="H11" s="11">
        <v>27314</v>
      </c>
    </row>
    <row r="12" spans="1:8" ht="25.5" customHeight="1">
      <c r="A12" s="310" t="s">
        <v>347</v>
      </c>
      <c r="B12" s="17">
        <v>83444</v>
      </c>
      <c r="C12" s="11">
        <v>66206</v>
      </c>
      <c r="D12" s="12">
        <v>58678</v>
      </c>
      <c r="E12" s="11" t="s">
        <v>429</v>
      </c>
      <c r="F12" s="11">
        <v>248181</v>
      </c>
      <c r="G12" s="289">
        <v>238591</v>
      </c>
      <c r="H12" s="11">
        <v>239953</v>
      </c>
    </row>
    <row r="13" spans="1:11" ht="12.75">
      <c r="A13" s="5" t="s">
        <v>26</v>
      </c>
      <c r="B13" s="17">
        <v>231806</v>
      </c>
      <c r="C13" s="11">
        <v>169338</v>
      </c>
      <c r="D13" s="12">
        <v>196152</v>
      </c>
      <c r="E13" s="11" t="s">
        <v>379</v>
      </c>
      <c r="F13" s="11">
        <v>539446</v>
      </c>
      <c r="G13" s="289">
        <v>502613</v>
      </c>
      <c r="H13" s="11">
        <v>395598</v>
      </c>
      <c r="I13" s="258"/>
      <c r="J13" s="1"/>
      <c r="K13" s="353"/>
    </row>
    <row r="14" spans="1:8" ht="12.75">
      <c r="A14" s="5" t="s">
        <v>27</v>
      </c>
      <c r="B14" s="17">
        <v>250</v>
      </c>
      <c r="C14" s="11">
        <v>190</v>
      </c>
      <c r="D14" s="12">
        <v>363</v>
      </c>
      <c r="E14" s="3" t="s">
        <v>112</v>
      </c>
      <c r="F14" s="11">
        <v>41881</v>
      </c>
      <c r="G14" s="289">
        <v>109544</v>
      </c>
      <c r="H14" s="11">
        <v>21694</v>
      </c>
    </row>
    <row r="15" spans="1:11" ht="12.75">
      <c r="A15" s="5" t="s">
        <v>113</v>
      </c>
      <c r="B15" s="17">
        <v>18509</v>
      </c>
      <c r="C15" s="11">
        <v>13248</v>
      </c>
      <c r="D15" s="12">
        <v>18715</v>
      </c>
      <c r="E15" s="11" t="s">
        <v>247</v>
      </c>
      <c r="F15" s="11">
        <v>1231</v>
      </c>
      <c r="G15" s="289">
        <v>825</v>
      </c>
      <c r="H15" s="11"/>
      <c r="K15" s="2"/>
    </row>
    <row r="16" spans="1:11" ht="39" customHeight="1">
      <c r="A16" s="310" t="s">
        <v>444</v>
      </c>
      <c r="B16" s="17"/>
      <c r="C16" s="11"/>
      <c r="D16" s="12">
        <v>420292</v>
      </c>
      <c r="E16" s="11" t="s">
        <v>446</v>
      </c>
      <c r="F16" s="11"/>
      <c r="G16" s="289"/>
      <c r="H16" s="11">
        <v>420292</v>
      </c>
      <c r="K16" s="2"/>
    </row>
    <row r="17" spans="1:8" ht="12.75">
      <c r="A17" s="5" t="s">
        <v>243</v>
      </c>
      <c r="B17" s="17">
        <v>49679</v>
      </c>
      <c r="C17" s="11">
        <v>42071</v>
      </c>
      <c r="D17" s="12">
        <v>64594</v>
      </c>
      <c r="E17" s="11" t="s">
        <v>244</v>
      </c>
      <c r="F17" s="11">
        <v>12077</v>
      </c>
      <c r="G17" s="289">
        <v>7233</v>
      </c>
      <c r="H17" s="11">
        <v>34343</v>
      </c>
    </row>
    <row r="18" spans="1:8" ht="12.75">
      <c r="A18" s="5" t="s">
        <v>28</v>
      </c>
      <c r="B18" s="17">
        <v>203792</v>
      </c>
      <c r="C18" s="11">
        <v>247177</v>
      </c>
      <c r="D18" s="12">
        <v>231058</v>
      </c>
      <c r="E18" s="11" t="s">
        <v>41</v>
      </c>
      <c r="F18" s="11">
        <v>55009</v>
      </c>
      <c r="G18" s="289"/>
      <c r="H18" s="14">
        <v>168790</v>
      </c>
    </row>
    <row r="19" spans="1:8" ht="12.75" customHeight="1">
      <c r="A19" s="5" t="s">
        <v>0</v>
      </c>
      <c r="B19" s="17"/>
      <c r="C19" s="11"/>
      <c r="D19" s="12">
        <v>1262</v>
      </c>
      <c r="E19" s="11" t="s">
        <v>204</v>
      </c>
      <c r="F19" s="11">
        <v>8467</v>
      </c>
      <c r="G19" s="289">
        <v>6155</v>
      </c>
      <c r="H19" s="11"/>
    </row>
    <row r="20" spans="1:8" ht="28.5" customHeight="1">
      <c r="A20" s="5" t="s">
        <v>246</v>
      </c>
      <c r="B20" s="17"/>
      <c r="C20" s="11"/>
      <c r="D20" s="12"/>
      <c r="E20" s="227" t="s">
        <v>332</v>
      </c>
      <c r="F20" s="11">
        <v>5135</v>
      </c>
      <c r="G20" s="289"/>
      <c r="H20" s="11"/>
    </row>
    <row r="21" spans="1:8" ht="12.75">
      <c r="A21" s="5" t="s">
        <v>208</v>
      </c>
      <c r="B21" s="17"/>
      <c r="C21" s="11">
        <v>38918</v>
      </c>
      <c r="D21" s="12">
        <v>81141</v>
      </c>
      <c r="E21" s="11" t="s">
        <v>430</v>
      </c>
      <c r="F21" s="11"/>
      <c r="G21" s="289">
        <v>190</v>
      </c>
      <c r="H21" s="11">
        <v>120</v>
      </c>
    </row>
    <row r="22" spans="1:8" ht="12.75">
      <c r="A22" s="5"/>
      <c r="B22" s="17"/>
      <c r="C22" s="11"/>
      <c r="D22" s="12"/>
      <c r="E22" s="11" t="s">
        <v>431</v>
      </c>
      <c r="F22" s="11">
        <v>10000</v>
      </c>
      <c r="G22" s="289"/>
      <c r="H22" s="11"/>
    </row>
    <row r="23" spans="1:8" ht="12.75">
      <c r="A23" s="21" t="s">
        <v>29</v>
      </c>
      <c r="B23" s="30">
        <f>SUM(B11:B22)</f>
        <v>951821</v>
      </c>
      <c r="C23" s="22">
        <f>SUM(C11:C22)</f>
        <v>847884</v>
      </c>
      <c r="D23" s="31">
        <f>SUM(D11:D22)</f>
        <v>1308104</v>
      </c>
      <c r="E23" s="22" t="s">
        <v>30</v>
      </c>
      <c r="F23" s="22">
        <f>SUM(F11:F22)</f>
        <v>997075</v>
      </c>
      <c r="G23" s="290">
        <f>SUM(G11:G22)</f>
        <v>891994</v>
      </c>
      <c r="H23" s="22">
        <f>SUM(H11:H22)</f>
        <v>1308104</v>
      </c>
    </row>
    <row r="24" spans="1:8" ht="12.75">
      <c r="A24" s="5"/>
      <c r="B24" s="17"/>
      <c r="C24" s="11"/>
      <c r="D24" s="12"/>
      <c r="E24" s="11"/>
      <c r="F24" s="11"/>
      <c r="G24" s="289"/>
      <c r="H24" s="11"/>
    </row>
    <row r="25" spans="1:8" ht="12.75">
      <c r="A25" s="71" t="s">
        <v>31</v>
      </c>
      <c r="B25" s="17"/>
      <c r="C25" s="11"/>
      <c r="D25" s="12"/>
      <c r="E25" s="73" t="s">
        <v>32</v>
      </c>
      <c r="F25" s="11"/>
      <c r="G25" s="289"/>
      <c r="H25" s="11"/>
    </row>
    <row r="26" spans="1:8" ht="12.75">
      <c r="A26" s="71"/>
      <c r="B26" s="17"/>
      <c r="C26" s="11"/>
      <c r="D26" s="12"/>
      <c r="E26" s="140" t="s">
        <v>333</v>
      </c>
      <c r="F26" s="11">
        <v>7755</v>
      </c>
      <c r="G26" s="289">
        <v>12500</v>
      </c>
      <c r="H26" s="11"/>
    </row>
    <row r="27" spans="1:8" ht="12.75">
      <c r="A27" s="5" t="s">
        <v>42</v>
      </c>
      <c r="B27" s="17">
        <v>590945</v>
      </c>
      <c r="C27" s="11">
        <v>78953</v>
      </c>
      <c r="D27" s="12">
        <v>364958</v>
      </c>
      <c r="E27" s="11" t="s">
        <v>432</v>
      </c>
      <c r="F27" s="11">
        <v>21169</v>
      </c>
      <c r="G27" s="289">
        <v>21930</v>
      </c>
      <c r="H27" s="11"/>
    </row>
    <row r="28" spans="1:8" ht="12.75">
      <c r="A28" s="5" t="s">
        <v>114</v>
      </c>
      <c r="B28" s="17">
        <v>10663</v>
      </c>
      <c r="C28" s="11">
        <v>2843</v>
      </c>
      <c r="D28" s="12">
        <v>12789</v>
      </c>
      <c r="E28" s="11" t="s">
        <v>32</v>
      </c>
      <c r="F28" s="11">
        <v>3500</v>
      </c>
      <c r="G28" s="289"/>
      <c r="H28" s="11"/>
    </row>
    <row r="29" spans="1:8" ht="12.75">
      <c r="A29" s="5" t="s">
        <v>85</v>
      </c>
      <c r="B29" s="17"/>
      <c r="C29" s="11"/>
      <c r="D29" s="12"/>
      <c r="E29" s="11" t="s">
        <v>430</v>
      </c>
      <c r="F29" s="11">
        <v>16</v>
      </c>
      <c r="G29" s="289">
        <v>16</v>
      </c>
      <c r="H29" s="11">
        <v>16</v>
      </c>
    </row>
    <row r="30" spans="1:8" ht="12.75">
      <c r="A30" s="5" t="s">
        <v>34</v>
      </c>
      <c r="B30" s="17">
        <v>739</v>
      </c>
      <c r="C30" s="11"/>
      <c r="D30" s="12">
        <v>13181</v>
      </c>
      <c r="E30" s="11" t="s">
        <v>18</v>
      </c>
      <c r="F30" s="11">
        <v>75499</v>
      </c>
      <c r="G30" s="289">
        <v>25362</v>
      </c>
      <c r="H30" s="11">
        <v>69200</v>
      </c>
    </row>
    <row r="31" spans="1:8" ht="12.75">
      <c r="A31" s="5" t="s">
        <v>115</v>
      </c>
      <c r="B31" s="17">
        <v>20711</v>
      </c>
      <c r="C31" s="11">
        <v>60807</v>
      </c>
      <c r="D31" s="12">
        <v>19013</v>
      </c>
      <c r="E31" s="14" t="s">
        <v>84</v>
      </c>
      <c r="F31" s="11">
        <v>310897</v>
      </c>
      <c r="G31" s="289">
        <v>102901</v>
      </c>
      <c r="H31" s="11">
        <v>331729</v>
      </c>
    </row>
    <row r="32" spans="1:8" ht="12.75">
      <c r="A32" s="5" t="s">
        <v>116</v>
      </c>
      <c r="B32" s="17">
        <v>9051</v>
      </c>
      <c r="C32" s="11">
        <v>12644</v>
      </c>
      <c r="D32" s="12">
        <v>9740</v>
      </c>
      <c r="E32" s="11" t="s">
        <v>43</v>
      </c>
      <c r="F32" s="11">
        <v>2432</v>
      </c>
      <c r="G32" s="289">
        <v>920</v>
      </c>
      <c r="H32" s="11">
        <v>4575</v>
      </c>
    </row>
    <row r="33" spans="1:10" ht="12.75">
      <c r="A33" s="5" t="s">
        <v>60</v>
      </c>
      <c r="B33" s="17"/>
      <c r="C33" s="11"/>
      <c r="D33" s="12">
        <v>7917</v>
      </c>
      <c r="E33" s="11" t="s">
        <v>245</v>
      </c>
      <c r="F33" s="11">
        <v>185085</v>
      </c>
      <c r="G33" s="289">
        <v>3134</v>
      </c>
      <c r="H33" s="11">
        <v>22078</v>
      </c>
      <c r="J33" s="2"/>
    </row>
    <row r="34" spans="1:8" ht="12.75">
      <c r="A34" s="5"/>
      <c r="B34" s="17"/>
      <c r="C34" s="11"/>
      <c r="D34" s="12"/>
      <c r="E34" s="11" t="s">
        <v>199</v>
      </c>
      <c r="F34" s="11"/>
      <c r="G34" s="289"/>
      <c r="H34" s="11"/>
    </row>
    <row r="35" spans="1:8" ht="12.75">
      <c r="A35" s="5"/>
      <c r="B35" s="17"/>
      <c r="C35" s="11"/>
      <c r="D35" s="12"/>
      <c r="E35" s="11" t="s">
        <v>433</v>
      </c>
      <c r="F35" s="11">
        <v>11642</v>
      </c>
      <c r="G35" s="289">
        <v>10562</v>
      </c>
      <c r="H35" s="11"/>
    </row>
    <row r="36" spans="1:8" ht="12.75">
      <c r="A36" s="5"/>
      <c r="B36" s="17"/>
      <c r="C36" s="11"/>
      <c r="D36" s="12"/>
      <c r="E36" s="11"/>
      <c r="F36" s="11"/>
      <c r="G36" s="289"/>
      <c r="H36" s="11"/>
    </row>
    <row r="37" spans="1:8" ht="12.75">
      <c r="A37" s="5"/>
      <c r="B37" s="17"/>
      <c r="C37" s="11"/>
      <c r="D37" s="12"/>
      <c r="E37" s="11"/>
      <c r="F37" s="11"/>
      <c r="G37" s="289"/>
      <c r="H37" s="11"/>
    </row>
    <row r="38" spans="1:8" ht="12.75">
      <c r="A38" s="21" t="s">
        <v>35</v>
      </c>
      <c r="B38" s="30">
        <f>SUM(B27:B37)</f>
        <v>632109</v>
      </c>
      <c r="C38" s="22">
        <f>SUM(C27:C37)</f>
        <v>155247</v>
      </c>
      <c r="D38" s="31">
        <f>SUM(D27:D37)</f>
        <v>427598</v>
      </c>
      <c r="E38" s="22" t="s">
        <v>36</v>
      </c>
      <c r="F38" s="22">
        <f>SUM(F26:F37)</f>
        <v>617995</v>
      </c>
      <c r="G38" s="290">
        <f>SUM(G26:G37)</f>
        <v>177325</v>
      </c>
      <c r="H38" s="22">
        <f>SUM(H27:H37)</f>
        <v>427598</v>
      </c>
    </row>
    <row r="39" spans="1:8" ht="12.75">
      <c r="A39" s="5"/>
      <c r="B39" s="17"/>
      <c r="C39" s="11"/>
      <c r="D39" s="12"/>
      <c r="E39" s="11"/>
      <c r="F39" s="23"/>
      <c r="G39" s="291"/>
      <c r="H39" s="23"/>
    </row>
    <row r="40" spans="1:8" ht="13.5" thickBot="1">
      <c r="A40" s="13" t="s">
        <v>37</v>
      </c>
      <c r="B40" s="32">
        <f>SUM(B23+B38)</f>
        <v>1583930</v>
      </c>
      <c r="C40" s="33">
        <f>C23+C38</f>
        <v>1003131</v>
      </c>
      <c r="D40" s="15">
        <f>SUM(D23+D38)</f>
        <v>1735702</v>
      </c>
      <c r="E40" s="33" t="s">
        <v>37</v>
      </c>
      <c r="F40" s="33">
        <f>SUM(F23+F38)</f>
        <v>1615070</v>
      </c>
      <c r="G40" s="292">
        <f>SUM(G23+G38)</f>
        <v>1069319</v>
      </c>
      <c r="H40" s="33">
        <f>SUM(H23+H38)</f>
        <v>1735702</v>
      </c>
    </row>
    <row r="41" ht="12.75">
      <c r="H41" s="224"/>
    </row>
    <row r="42" spans="3:8" ht="12.75">
      <c r="C42" s="4"/>
      <c r="H42" s="4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&amp;R7. sz. melléklet
.../2012.(V.31.) Egyek Önk.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A1" sqref="A1:I2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4" width="13.75390625" style="0" customWidth="1"/>
    <col min="5" max="5" width="15.125" style="0" customWidth="1"/>
    <col min="6" max="6" width="16.125" style="0" customWidth="1"/>
    <col min="7" max="7" width="15.625" style="0" customWidth="1"/>
    <col min="8" max="8" width="16.125" style="0" customWidth="1"/>
    <col min="9" max="9" width="17.875" style="0" customWidth="1"/>
  </cols>
  <sheetData>
    <row r="1" spans="1:9" ht="15.75" customHeight="1">
      <c r="A1" s="541" t="s">
        <v>337</v>
      </c>
      <c r="B1" s="541"/>
      <c r="C1" s="541"/>
      <c r="D1" s="541"/>
      <c r="E1" s="541"/>
      <c r="F1" s="541"/>
      <c r="G1" s="541"/>
      <c r="H1" s="541"/>
      <c r="I1" s="541"/>
    </row>
    <row r="2" spans="1:9" ht="12.75">
      <c r="A2" s="541"/>
      <c r="B2" s="541"/>
      <c r="C2" s="541"/>
      <c r="D2" s="541"/>
      <c r="E2" s="541"/>
      <c r="F2" s="541"/>
      <c r="G2" s="541"/>
      <c r="H2" s="541"/>
      <c r="I2" s="541"/>
    </row>
    <row r="5" ht="13.5" thickBot="1"/>
    <row r="6" spans="1:9" ht="71.25" customHeight="1" thickBot="1">
      <c r="A6" s="542" t="s">
        <v>74</v>
      </c>
      <c r="B6" s="307" t="s">
        <v>379</v>
      </c>
      <c r="C6" s="307" t="s">
        <v>380</v>
      </c>
      <c r="D6" s="307" t="s">
        <v>381</v>
      </c>
      <c r="E6" s="307" t="s">
        <v>382</v>
      </c>
      <c r="F6" s="307" t="s">
        <v>383</v>
      </c>
      <c r="G6" s="57" t="s">
        <v>384</v>
      </c>
      <c r="H6" s="307" t="s">
        <v>339</v>
      </c>
      <c r="I6" s="308" t="s">
        <v>15</v>
      </c>
    </row>
    <row r="7" spans="1:9" ht="25.5" customHeight="1" thickBot="1">
      <c r="A7" s="543"/>
      <c r="B7" s="363" t="s">
        <v>315</v>
      </c>
      <c r="C7" s="363" t="s">
        <v>314</v>
      </c>
      <c r="D7" s="363" t="s">
        <v>314</v>
      </c>
      <c r="E7" s="364" t="s">
        <v>314</v>
      </c>
      <c r="F7" s="363" t="s">
        <v>314</v>
      </c>
      <c r="G7" s="363" t="s">
        <v>314</v>
      </c>
      <c r="H7" s="363" t="s">
        <v>314</v>
      </c>
      <c r="I7" s="363" t="s">
        <v>314</v>
      </c>
    </row>
    <row r="8" spans="1:9" ht="12.75">
      <c r="A8" s="365" t="s">
        <v>249</v>
      </c>
      <c r="B8" s="366"/>
      <c r="C8" s="366">
        <v>325807</v>
      </c>
      <c r="D8" s="366"/>
      <c r="E8" s="366"/>
      <c r="F8" s="366">
        <v>4575</v>
      </c>
      <c r="G8" s="366"/>
      <c r="H8" s="366"/>
      <c r="I8" s="367">
        <f aca="true" t="shared" si="0" ref="I8:I17">SUM(B8:H8)</f>
        <v>330382</v>
      </c>
    </row>
    <row r="9" spans="1:9" ht="12.75">
      <c r="A9" s="305" t="s">
        <v>215</v>
      </c>
      <c r="B9" s="301"/>
      <c r="C9" s="301">
        <v>5522</v>
      </c>
      <c r="D9" s="301"/>
      <c r="E9" s="301"/>
      <c r="F9" s="301"/>
      <c r="G9" s="301">
        <v>21203</v>
      </c>
      <c r="H9" s="301"/>
      <c r="I9" s="367">
        <f t="shared" si="0"/>
        <v>26725</v>
      </c>
    </row>
    <row r="10" spans="1:9" ht="12.75">
      <c r="A10" s="305" t="s">
        <v>449</v>
      </c>
      <c r="B10" s="301"/>
      <c r="C10" s="301">
        <v>411</v>
      </c>
      <c r="D10" s="301"/>
      <c r="E10" s="301"/>
      <c r="F10" s="301"/>
      <c r="G10" s="301"/>
      <c r="H10" s="301"/>
      <c r="I10" s="367"/>
    </row>
    <row r="11" spans="1:9" s="174" customFormat="1" ht="12.75">
      <c r="A11" s="305" t="s">
        <v>338</v>
      </c>
      <c r="B11" s="301">
        <v>395598</v>
      </c>
      <c r="C11" s="302"/>
      <c r="D11" s="301">
        <f>239541+412</f>
        <v>239953</v>
      </c>
      <c r="E11" s="302"/>
      <c r="F11" s="302"/>
      <c r="G11" s="302"/>
      <c r="H11" s="302"/>
      <c r="I11" s="367">
        <f t="shared" si="0"/>
        <v>635551</v>
      </c>
    </row>
    <row r="12" spans="1:9" ht="12.75">
      <c r="A12" s="305" t="s">
        <v>221</v>
      </c>
      <c r="B12" s="301"/>
      <c r="C12" s="301"/>
      <c r="D12" s="301"/>
      <c r="E12" s="301"/>
      <c r="F12" s="301"/>
      <c r="G12" s="301"/>
      <c r="H12" s="301">
        <v>237990</v>
      </c>
      <c r="I12" s="367">
        <f t="shared" si="0"/>
        <v>237990</v>
      </c>
    </row>
    <row r="13" spans="1:9" ht="12.75">
      <c r="A13" s="305" t="s">
        <v>228</v>
      </c>
      <c r="B13" s="303"/>
      <c r="C13" s="303"/>
      <c r="D13" s="303"/>
      <c r="E13" s="368"/>
      <c r="F13" s="303"/>
      <c r="G13" s="368">
        <v>3048</v>
      </c>
      <c r="H13" s="303"/>
      <c r="I13" s="367">
        <f t="shared" si="0"/>
        <v>3048</v>
      </c>
    </row>
    <row r="14" spans="1:9" ht="12.75">
      <c r="A14" s="305" t="s">
        <v>340</v>
      </c>
      <c r="B14" s="303"/>
      <c r="C14" s="303">
        <v>3312</v>
      </c>
      <c r="D14" s="303"/>
      <c r="E14" s="368"/>
      <c r="F14" s="303"/>
      <c r="G14" s="368">
        <v>5568</v>
      </c>
      <c r="H14" s="303"/>
      <c r="I14" s="367">
        <f t="shared" si="0"/>
        <v>8880</v>
      </c>
    </row>
    <row r="15" spans="1:9" ht="12.75">
      <c r="A15" s="305" t="s">
        <v>341</v>
      </c>
      <c r="B15" s="303"/>
      <c r="C15" s="303">
        <v>9089</v>
      </c>
      <c r="D15" s="303"/>
      <c r="E15" s="368"/>
      <c r="F15" s="303"/>
      <c r="G15" s="368">
        <v>16795</v>
      </c>
      <c r="H15" s="303"/>
      <c r="I15" s="367">
        <f t="shared" si="0"/>
        <v>25884</v>
      </c>
    </row>
    <row r="16" spans="1:9" ht="12.75">
      <c r="A16" s="305" t="s">
        <v>233</v>
      </c>
      <c r="B16" s="303"/>
      <c r="C16" s="303"/>
      <c r="D16" s="303"/>
      <c r="E16" s="368">
        <v>10</v>
      </c>
      <c r="F16" s="303"/>
      <c r="G16" s="303"/>
      <c r="H16" s="303"/>
      <c r="I16" s="367">
        <f t="shared" si="0"/>
        <v>10</v>
      </c>
    </row>
    <row r="17" spans="1:9" ht="13.5" thickBot="1">
      <c r="A17" s="306" t="s">
        <v>237</v>
      </c>
      <c r="B17" s="304"/>
      <c r="C17" s="304"/>
      <c r="D17" s="304"/>
      <c r="E17" s="369">
        <v>433</v>
      </c>
      <c r="F17" s="304"/>
      <c r="G17" s="369">
        <v>875</v>
      </c>
      <c r="H17" s="304"/>
      <c r="I17" s="428">
        <f t="shared" si="0"/>
        <v>1308</v>
      </c>
    </row>
    <row r="18" spans="1:9" s="373" customFormat="1" ht="13.5" thickBot="1">
      <c r="A18" s="370" t="s">
        <v>15</v>
      </c>
      <c r="B18" s="371">
        <f aca="true" t="shared" si="1" ref="B18:H18">SUM(B8:B17)</f>
        <v>395598</v>
      </c>
      <c r="C18" s="372">
        <f t="shared" si="1"/>
        <v>344141</v>
      </c>
      <c r="D18" s="371">
        <f t="shared" si="1"/>
        <v>239953</v>
      </c>
      <c r="E18" s="372">
        <f t="shared" si="1"/>
        <v>443</v>
      </c>
      <c r="F18" s="372">
        <f t="shared" si="1"/>
        <v>4575</v>
      </c>
      <c r="G18" s="371">
        <f t="shared" si="1"/>
        <v>47489</v>
      </c>
      <c r="H18" s="372">
        <f t="shared" si="1"/>
        <v>237990</v>
      </c>
      <c r="I18" s="429">
        <f>SUM(B18:H18)</f>
        <v>1270189</v>
      </c>
    </row>
    <row r="21" ht="12.75">
      <c r="G21" s="226"/>
    </row>
  </sheetData>
  <sheetProtection/>
  <mergeCells count="2">
    <mergeCell ref="A1:I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&amp;R1/1.sz. melléklete
...../2012. (V.31.) Egyek Önk.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A1" sqref="A1:F2"/>
    </sheetView>
  </sheetViews>
  <sheetFormatPr defaultColWidth="9.00390625" defaultRowHeight="12.75"/>
  <cols>
    <col min="1" max="1" width="49.375" style="0" bestFit="1" customWidth="1"/>
    <col min="2" max="2" width="17.375" style="0" customWidth="1"/>
    <col min="3" max="4" width="19.75390625" style="0" customWidth="1"/>
    <col min="5" max="5" width="20.25390625" style="0" customWidth="1"/>
    <col min="6" max="6" width="17.875" style="0" customWidth="1"/>
  </cols>
  <sheetData>
    <row r="1" spans="1:6" ht="15.75" customHeight="1">
      <c r="A1" s="541" t="s">
        <v>450</v>
      </c>
      <c r="B1" s="541"/>
      <c r="C1" s="541"/>
      <c r="D1" s="541"/>
      <c r="E1" s="541"/>
      <c r="F1" s="541"/>
    </row>
    <row r="2" spans="1:6" ht="12.75">
      <c r="A2" s="541"/>
      <c r="B2" s="541"/>
      <c r="C2" s="541"/>
      <c r="D2" s="541"/>
      <c r="E2" s="541"/>
      <c r="F2" s="541"/>
    </row>
    <row r="5" ht="13.5" thickBot="1"/>
    <row r="6" spans="1:6" ht="51.75" thickBot="1">
      <c r="A6" s="544" t="s">
        <v>74</v>
      </c>
      <c r="B6" s="57" t="s">
        <v>385</v>
      </c>
      <c r="C6" s="57" t="s">
        <v>382</v>
      </c>
      <c r="D6" s="307" t="s">
        <v>443</v>
      </c>
      <c r="E6" s="57" t="s">
        <v>384</v>
      </c>
      <c r="F6" s="500" t="s">
        <v>15</v>
      </c>
    </row>
    <row r="7" spans="1:6" ht="13.5" thickBot="1">
      <c r="A7" s="545"/>
      <c r="B7" s="58" t="s">
        <v>314</v>
      </c>
      <c r="C7" s="58" t="s">
        <v>314</v>
      </c>
      <c r="D7" s="58" t="s">
        <v>315</v>
      </c>
      <c r="E7" s="58" t="s">
        <v>314</v>
      </c>
      <c r="F7" s="58" t="s">
        <v>314</v>
      </c>
    </row>
    <row r="8" spans="1:6" ht="13.5" thickBot="1">
      <c r="A8" s="501" t="s">
        <v>451</v>
      </c>
      <c r="B8" s="502"/>
      <c r="C8" s="502">
        <v>6378</v>
      </c>
      <c r="D8" s="502">
        <v>20621</v>
      </c>
      <c r="E8" s="502"/>
      <c r="F8" s="503">
        <f>SUM(B8:E8)</f>
        <v>26999</v>
      </c>
    </row>
    <row r="9" spans="1:6" ht="13.5" thickBot="1">
      <c r="A9" s="501" t="s">
        <v>452</v>
      </c>
      <c r="B9" s="502"/>
      <c r="C9" s="502">
        <v>37</v>
      </c>
      <c r="D9" s="502">
        <v>97091</v>
      </c>
      <c r="E9" s="502">
        <v>2356</v>
      </c>
      <c r="F9" s="503">
        <f aca="true" t="shared" si="0" ref="F9:F25">SUM(B9:E9)</f>
        <v>99484</v>
      </c>
    </row>
    <row r="10" spans="1:6" ht="13.5" thickBot="1">
      <c r="A10" s="501" t="s">
        <v>453</v>
      </c>
      <c r="B10" s="502"/>
      <c r="C10" s="502"/>
      <c r="D10" s="502">
        <v>102</v>
      </c>
      <c r="E10" s="502"/>
      <c r="F10" s="503">
        <f t="shared" si="0"/>
        <v>102</v>
      </c>
    </row>
    <row r="11" spans="1:6" ht="13.5" thickBot="1">
      <c r="A11" s="501" t="s">
        <v>454</v>
      </c>
      <c r="B11" s="502"/>
      <c r="C11" s="502"/>
      <c r="D11" s="502">
        <v>2087</v>
      </c>
      <c r="E11" s="502"/>
      <c r="F11" s="503">
        <f t="shared" si="0"/>
        <v>2087</v>
      </c>
    </row>
    <row r="12" spans="1:6" s="173" customFormat="1" ht="13.5" thickBot="1">
      <c r="A12" s="504" t="s">
        <v>455</v>
      </c>
      <c r="B12" s="505">
        <f>SUM(B8:B11)</f>
        <v>0</v>
      </c>
      <c r="C12" s="505">
        <f>SUM(C8:C11)</f>
        <v>6415</v>
      </c>
      <c r="D12" s="505">
        <f>SUM(D8:D11)</f>
        <v>119901</v>
      </c>
      <c r="E12" s="505">
        <f>SUM(E8:E11)</f>
        <v>2356</v>
      </c>
      <c r="F12" s="503">
        <f t="shared" si="0"/>
        <v>128672</v>
      </c>
    </row>
    <row r="13" spans="1:6" ht="13.5" thickBot="1">
      <c r="A13" s="501" t="s">
        <v>456</v>
      </c>
      <c r="B13" s="502"/>
      <c r="C13" s="502">
        <v>6084</v>
      </c>
      <c r="D13" s="502">
        <v>33929</v>
      </c>
      <c r="E13" s="502"/>
      <c r="F13" s="503">
        <f t="shared" si="0"/>
        <v>40013</v>
      </c>
    </row>
    <row r="14" spans="1:6" ht="13.5" thickBot="1">
      <c r="A14" s="501" t="s">
        <v>457</v>
      </c>
      <c r="B14" s="502"/>
      <c r="C14" s="502"/>
      <c r="D14" s="502">
        <v>50273</v>
      </c>
      <c r="E14" s="502"/>
      <c r="F14" s="503">
        <f t="shared" si="0"/>
        <v>50273</v>
      </c>
    </row>
    <row r="15" spans="1:6" ht="13.5" thickBot="1">
      <c r="A15" s="501" t="s">
        <v>458</v>
      </c>
      <c r="B15" s="502"/>
      <c r="C15" s="502"/>
      <c r="D15" s="502">
        <v>1100</v>
      </c>
      <c r="E15" s="502"/>
      <c r="F15" s="503">
        <f t="shared" si="0"/>
        <v>1100</v>
      </c>
    </row>
    <row r="16" spans="1:6" ht="13.5" thickBot="1">
      <c r="A16" s="501" t="s">
        <v>459</v>
      </c>
      <c r="B16" s="502">
        <v>7019</v>
      </c>
      <c r="C16" s="502"/>
      <c r="D16" s="502">
        <v>66031</v>
      </c>
      <c r="E16" s="502">
        <v>4570</v>
      </c>
      <c r="F16" s="503">
        <f t="shared" si="0"/>
        <v>77620</v>
      </c>
    </row>
    <row r="17" spans="1:6" ht="13.5" thickBot="1">
      <c r="A17" s="506" t="s">
        <v>460</v>
      </c>
      <c r="B17" s="502"/>
      <c r="C17" s="507"/>
      <c r="D17" s="507">
        <v>3481</v>
      </c>
      <c r="E17" s="502"/>
      <c r="F17" s="503">
        <f t="shared" si="0"/>
        <v>3481</v>
      </c>
    </row>
    <row r="18" spans="1:6" ht="13.5" thickBot="1">
      <c r="A18" s="506" t="s">
        <v>461</v>
      </c>
      <c r="B18" s="502"/>
      <c r="C18" s="502"/>
      <c r="D18" s="502">
        <v>13912</v>
      </c>
      <c r="E18" s="502"/>
      <c r="F18" s="503">
        <f t="shared" si="0"/>
        <v>13912</v>
      </c>
    </row>
    <row r="19" spans="1:6" s="174" customFormat="1" ht="13.5" thickBot="1">
      <c r="A19" s="504" t="s">
        <v>462</v>
      </c>
      <c r="B19" s="508">
        <f>SUM(B13:B18)</f>
        <v>7019</v>
      </c>
      <c r="C19" s="508">
        <f>SUM(C13:C18)</f>
        <v>6084</v>
      </c>
      <c r="D19" s="508">
        <f>SUM(D13:D18)</f>
        <v>168726</v>
      </c>
      <c r="E19" s="508">
        <f>SUM(E13:E18)</f>
        <v>4570</v>
      </c>
      <c r="F19" s="503">
        <f t="shared" si="0"/>
        <v>186399</v>
      </c>
    </row>
    <row r="20" spans="1:6" s="174" customFormat="1" ht="13.5" thickBot="1">
      <c r="A20" s="504" t="s">
        <v>463</v>
      </c>
      <c r="B20" s="508">
        <v>305</v>
      </c>
      <c r="C20" s="508"/>
      <c r="D20" s="508">
        <v>193</v>
      </c>
      <c r="E20" s="508"/>
      <c r="F20" s="503">
        <f t="shared" si="0"/>
        <v>498</v>
      </c>
    </row>
    <row r="21" spans="1:6" ht="13.5" thickBot="1">
      <c r="A21" s="501" t="s">
        <v>464</v>
      </c>
      <c r="B21" s="502"/>
      <c r="C21" s="502">
        <v>694</v>
      </c>
      <c r="D21" s="502">
        <v>9296</v>
      </c>
      <c r="E21" s="502"/>
      <c r="F21" s="503">
        <f t="shared" si="0"/>
        <v>9990</v>
      </c>
    </row>
    <row r="22" spans="1:6" ht="13.5" thickBot="1">
      <c r="A22" s="501" t="s">
        <v>465</v>
      </c>
      <c r="B22" s="502"/>
      <c r="C22" s="502">
        <v>6</v>
      </c>
      <c r="D22" s="502">
        <v>63</v>
      </c>
      <c r="E22" s="502"/>
      <c r="F22" s="503">
        <f t="shared" si="0"/>
        <v>69</v>
      </c>
    </row>
    <row r="23" spans="1:6" ht="13.5" thickBot="1">
      <c r="A23" s="501" t="s">
        <v>466</v>
      </c>
      <c r="B23" s="502">
        <v>1958</v>
      </c>
      <c r="C23" s="502"/>
      <c r="D23" s="502">
        <v>4191</v>
      </c>
      <c r="E23" s="502">
        <v>2006</v>
      </c>
      <c r="F23" s="503">
        <f t="shared" si="0"/>
        <v>8155</v>
      </c>
    </row>
    <row r="24" spans="1:6" s="174" customFormat="1" ht="13.5" thickBot="1">
      <c r="A24" s="504" t="s">
        <v>467</v>
      </c>
      <c r="B24" s="508">
        <f>SUM(B21:B23)</f>
        <v>1958</v>
      </c>
      <c r="C24" s="508">
        <f>SUM(C21:C23)</f>
        <v>700</v>
      </c>
      <c r="D24" s="508">
        <f>SUM(D21:D23)</f>
        <v>13550</v>
      </c>
      <c r="E24" s="508">
        <f>SUM(E21:E23)</f>
        <v>2006</v>
      </c>
      <c r="F24" s="503">
        <f t="shared" si="0"/>
        <v>18214</v>
      </c>
    </row>
    <row r="25" spans="1:6" ht="13.5" thickBot="1">
      <c r="A25" s="41" t="s">
        <v>15</v>
      </c>
      <c r="B25" s="509">
        <f>B12+B19+B24+B20</f>
        <v>9282</v>
      </c>
      <c r="C25" s="509">
        <f>C12+C19+C24+C20</f>
        <v>13199</v>
      </c>
      <c r="D25" s="509">
        <f>D12+D19+D24+D20</f>
        <v>302370</v>
      </c>
      <c r="E25" s="509">
        <f>E12+E19+E24+E20</f>
        <v>8932</v>
      </c>
      <c r="F25" s="503">
        <f t="shared" si="0"/>
        <v>333783</v>
      </c>
    </row>
  </sheetData>
  <sheetProtection/>
  <mergeCells count="2">
    <mergeCell ref="A1:F2"/>
    <mergeCell ref="A6:A7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&amp;R1/2.sz. melléklete
...../2012. (V.31.)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4"/>
  <sheetViews>
    <sheetView view="pageLayout" workbookViewId="0" topLeftCell="A1">
      <selection activeCell="A2" sqref="A2:K3"/>
    </sheetView>
  </sheetViews>
  <sheetFormatPr defaultColWidth="9.00390625" defaultRowHeight="12.75"/>
  <cols>
    <col min="1" max="1" width="29.625" style="0" customWidth="1"/>
    <col min="2" max="3" width="13.375" style="0" customWidth="1"/>
    <col min="4" max="4" width="13.25390625" style="0" customWidth="1"/>
    <col min="5" max="7" width="14.75390625" style="0" customWidth="1"/>
    <col min="8" max="8" width="14.625" style="0" customWidth="1"/>
    <col min="9" max="9" width="15.125" style="0" customWidth="1"/>
    <col min="10" max="10" width="32.25390625" style="0" customWidth="1"/>
    <col min="11" max="11" width="18.00390625" style="0" customWidth="1"/>
  </cols>
  <sheetData>
    <row r="2" spans="1:19" ht="26.25" customHeight="1">
      <c r="A2" s="546" t="s">
        <v>293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43"/>
      <c r="M2" s="43"/>
      <c r="N2" s="43"/>
      <c r="O2" s="43"/>
      <c r="P2" s="43"/>
      <c r="Q2" s="43"/>
      <c r="R2" s="43"/>
      <c r="S2" s="43"/>
    </row>
    <row r="3" spans="1:19" ht="15.75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43"/>
      <c r="M3" s="43"/>
      <c r="N3" s="43"/>
      <c r="O3" s="43"/>
      <c r="P3" s="43"/>
      <c r="Q3" s="43"/>
      <c r="R3" s="43"/>
      <c r="S3" s="43"/>
    </row>
    <row r="4" spans="1:19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3"/>
      <c r="M4" s="43"/>
      <c r="N4" s="43"/>
      <c r="O4" s="43"/>
      <c r="P4" s="43"/>
      <c r="Q4" s="43"/>
      <c r="R4" s="43"/>
      <c r="S4" s="43"/>
    </row>
    <row r="5" spans="1:19" ht="16.5" thickBot="1">
      <c r="A5" s="43"/>
      <c r="B5" s="43"/>
      <c r="C5" s="43"/>
      <c r="D5" s="43"/>
      <c r="E5" s="43"/>
      <c r="F5" s="43"/>
      <c r="G5" s="43"/>
      <c r="H5" s="50"/>
      <c r="I5" s="50"/>
      <c r="J5" s="50"/>
      <c r="K5" s="50"/>
      <c r="L5" s="43"/>
      <c r="M5" s="43"/>
      <c r="N5" s="43"/>
      <c r="O5" s="43"/>
      <c r="P5" s="43"/>
      <c r="Q5" s="43"/>
      <c r="R5" s="43"/>
      <c r="S5" s="43"/>
    </row>
    <row r="6" spans="1:19" ht="16.5" thickBot="1">
      <c r="A6" s="49"/>
      <c r="B6" s="264"/>
      <c r="C6" s="264"/>
      <c r="D6" s="555" t="s">
        <v>193</v>
      </c>
      <c r="E6" s="556"/>
      <c r="F6" s="556"/>
      <c r="G6" s="556"/>
      <c r="H6" s="556"/>
      <c r="I6" s="557"/>
      <c r="J6" s="141"/>
      <c r="K6" s="141"/>
      <c r="L6" s="43"/>
      <c r="M6" s="43"/>
      <c r="N6" s="43"/>
      <c r="O6" s="43"/>
      <c r="P6" s="43"/>
      <c r="Q6" s="43"/>
      <c r="R6" s="43"/>
      <c r="S6" s="43"/>
    </row>
    <row r="7" spans="1:10" ht="12.75" customHeight="1">
      <c r="A7" s="547" t="s">
        <v>51</v>
      </c>
      <c r="B7" s="553" t="s">
        <v>323</v>
      </c>
      <c r="C7" s="549" t="s">
        <v>324</v>
      </c>
      <c r="D7" s="553" t="s">
        <v>345</v>
      </c>
      <c r="E7" s="549" t="s">
        <v>343</v>
      </c>
      <c r="F7" s="553" t="s">
        <v>326</v>
      </c>
      <c r="G7" s="553" t="s">
        <v>331</v>
      </c>
      <c r="H7" s="551" t="s">
        <v>328</v>
      </c>
      <c r="I7" s="551" t="s">
        <v>329</v>
      </c>
      <c r="J7" s="42"/>
    </row>
    <row r="8" spans="1:10" ht="43.5" customHeight="1" thickBot="1">
      <c r="A8" s="548"/>
      <c r="B8" s="554"/>
      <c r="C8" s="550"/>
      <c r="D8" s="554"/>
      <c r="E8" s="550"/>
      <c r="F8" s="554"/>
      <c r="G8" s="554"/>
      <c r="H8" s="552"/>
      <c r="I8" s="552"/>
      <c r="J8" s="228"/>
    </row>
    <row r="9" spans="1:11" ht="21" customHeight="1" thickBot="1">
      <c r="A9" s="131" t="s">
        <v>53</v>
      </c>
      <c r="B9" s="334">
        <v>62164</v>
      </c>
      <c r="C9" s="335">
        <f>21784+648</f>
        <v>22432</v>
      </c>
      <c r="D9" s="334">
        <v>61642</v>
      </c>
      <c r="E9" s="335">
        <v>64920</v>
      </c>
      <c r="F9" s="336">
        <v>146930</v>
      </c>
      <c r="G9" s="337">
        <v>148497</v>
      </c>
      <c r="H9" s="321">
        <f>B9+D9+F9</f>
        <v>270736</v>
      </c>
      <c r="I9" s="321">
        <f>C9+E9+G9</f>
        <v>235849</v>
      </c>
      <c r="J9" s="228"/>
      <c r="K9" s="226"/>
    </row>
    <row r="10" spans="1:11" ht="33" customHeight="1" thickBot="1">
      <c r="A10" s="309" t="s">
        <v>347</v>
      </c>
      <c r="B10" s="334">
        <v>12812</v>
      </c>
      <c r="C10" s="335">
        <f>6509+175</f>
        <v>6684</v>
      </c>
      <c r="D10" s="334">
        <v>15418</v>
      </c>
      <c r="E10" s="335">
        <v>14986</v>
      </c>
      <c r="F10" s="336">
        <v>37976</v>
      </c>
      <c r="G10" s="337">
        <v>37008</v>
      </c>
      <c r="H10" s="321">
        <f aca="true" t="shared" si="0" ref="H10:H15">B10+D10+F10</f>
        <v>66206</v>
      </c>
      <c r="I10" s="321">
        <f aca="true" t="shared" si="1" ref="I10:I16">C10+E10+G10</f>
        <v>58678</v>
      </c>
      <c r="J10" s="228"/>
      <c r="K10" s="226"/>
    </row>
    <row r="11" spans="1:11" ht="21" customHeight="1" thickBot="1">
      <c r="A11" s="131" t="s">
        <v>58</v>
      </c>
      <c r="B11" s="334">
        <v>66612</v>
      </c>
      <c r="C11" s="335">
        <v>82326</v>
      </c>
      <c r="D11" s="334">
        <v>42783</v>
      </c>
      <c r="E11" s="335">
        <v>39072</v>
      </c>
      <c r="F11" s="336">
        <v>59273</v>
      </c>
      <c r="G11" s="337">
        <v>74754</v>
      </c>
      <c r="H11" s="321">
        <f t="shared" si="0"/>
        <v>168668</v>
      </c>
      <c r="I11" s="321">
        <f t="shared" si="1"/>
        <v>196152</v>
      </c>
      <c r="J11" s="228"/>
      <c r="K11" s="226"/>
    </row>
    <row r="12" spans="1:11" ht="21" customHeight="1" thickBot="1">
      <c r="A12" s="132" t="s">
        <v>54</v>
      </c>
      <c r="B12" s="334">
        <v>199313</v>
      </c>
      <c r="C12" s="338">
        <v>180920</v>
      </c>
      <c r="D12" s="334">
        <v>190</v>
      </c>
      <c r="E12" s="338"/>
      <c r="F12" s="336">
        <v>47864</v>
      </c>
      <c r="G12" s="337">
        <v>50138</v>
      </c>
      <c r="H12" s="321">
        <f t="shared" si="0"/>
        <v>247367</v>
      </c>
      <c r="I12" s="321">
        <f t="shared" si="1"/>
        <v>231058</v>
      </c>
      <c r="J12" s="228"/>
      <c r="K12" s="226"/>
    </row>
    <row r="13" spans="1:11" ht="21" customHeight="1" thickBot="1">
      <c r="A13" s="131" t="s">
        <v>296</v>
      </c>
      <c r="B13" s="334">
        <v>6215</v>
      </c>
      <c r="C13" s="335">
        <v>56034</v>
      </c>
      <c r="D13" s="334">
        <v>46721</v>
      </c>
      <c r="E13" s="335">
        <v>5152</v>
      </c>
      <c r="F13" s="336">
        <v>2373</v>
      </c>
      <c r="G13" s="337">
        <v>22486</v>
      </c>
      <c r="H13" s="321">
        <f t="shared" si="0"/>
        <v>55309</v>
      </c>
      <c r="I13" s="321">
        <f t="shared" si="1"/>
        <v>83672</v>
      </c>
      <c r="J13" s="228"/>
      <c r="K13" s="226"/>
    </row>
    <row r="14" spans="1:11" ht="41.25" customHeight="1" thickBot="1">
      <c r="A14" s="424" t="s">
        <v>444</v>
      </c>
      <c r="B14" s="339"/>
      <c r="C14" s="338">
        <v>420292</v>
      </c>
      <c r="D14" s="339"/>
      <c r="E14" s="338"/>
      <c r="F14" s="341"/>
      <c r="G14" s="342"/>
      <c r="H14" s="321"/>
      <c r="I14" s="321">
        <f t="shared" si="1"/>
        <v>420292</v>
      </c>
      <c r="J14" s="228"/>
      <c r="K14" s="226"/>
    </row>
    <row r="15" spans="1:11" ht="21" customHeight="1" thickBot="1">
      <c r="A15" s="134" t="s">
        <v>194</v>
      </c>
      <c r="B15" s="339">
        <v>38918</v>
      </c>
      <c r="C15" s="340">
        <v>81141</v>
      </c>
      <c r="D15" s="339"/>
      <c r="E15" s="340"/>
      <c r="F15" s="341"/>
      <c r="G15" s="342"/>
      <c r="H15" s="321">
        <f t="shared" si="0"/>
        <v>38918</v>
      </c>
      <c r="I15" s="321">
        <f t="shared" si="1"/>
        <v>81141</v>
      </c>
      <c r="J15" s="228"/>
      <c r="K15" s="226"/>
    </row>
    <row r="16" spans="1:11" ht="21" customHeight="1" thickBot="1">
      <c r="A16" s="41" t="s">
        <v>56</v>
      </c>
      <c r="B16" s="321">
        <f>SUM(B9:B15)</f>
        <v>386034</v>
      </c>
      <c r="C16" s="321">
        <f aca="true" t="shared" si="2" ref="C16:H16">SUM(C9:C15)</f>
        <v>849829</v>
      </c>
      <c r="D16" s="321">
        <f t="shared" si="2"/>
        <v>166754</v>
      </c>
      <c r="E16" s="321">
        <f t="shared" si="2"/>
        <v>124130</v>
      </c>
      <c r="F16" s="321">
        <f t="shared" si="2"/>
        <v>294416</v>
      </c>
      <c r="G16" s="321">
        <f t="shared" si="2"/>
        <v>332883</v>
      </c>
      <c r="H16" s="321">
        <f t="shared" si="2"/>
        <v>847204</v>
      </c>
      <c r="I16" s="321">
        <f t="shared" si="1"/>
        <v>1306842</v>
      </c>
      <c r="J16" s="228"/>
      <c r="K16" s="226"/>
    </row>
    <row r="17" spans="1:11" ht="21" customHeight="1" thickBot="1">
      <c r="A17" s="44"/>
      <c r="B17" s="343"/>
      <c r="C17" s="344"/>
      <c r="D17" s="343"/>
      <c r="E17" s="344"/>
      <c r="F17" s="343"/>
      <c r="G17" s="343"/>
      <c r="H17" s="345"/>
      <c r="I17" s="345"/>
      <c r="J17" s="42"/>
      <c r="K17" s="226"/>
    </row>
    <row r="18" spans="1:11" ht="21" customHeight="1" thickBot="1">
      <c r="A18" s="41" t="s">
        <v>59</v>
      </c>
      <c r="B18" s="321">
        <v>125798</v>
      </c>
      <c r="C18" s="346">
        <v>411181</v>
      </c>
      <c r="D18" s="321">
        <v>12714</v>
      </c>
      <c r="E18" s="346">
        <v>7600</v>
      </c>
      <c r="F18" s="321">
        <v>16735</v>
      </c>
      <c r="G18" s="321">
        <v>900</v>
      </c>
      <c r="H18" s="321">
        <f>B18+D18+F18</f>
        <v>155247</v>
      </c>
      <c r="I18" s="321">
        <f>C18+E18+G18</f>
        <v>419681</v>
      </c>
      <c r="J18" s="228"/>
      <c r="K18" s="226"/>
    </row>
    <row r="19" spans="1:10" ht="21" customHeight="1" thickBot="1">
      <c r="A19" s="44"/>
      <c r="B19" s="343"/>
      <c r="C19" s="344"/>
      <c r="D19" s="343"/>
      <c r="E19" s="344"/>
      <c r="F19" s="343"/>
      <c r="G19" s="343"/>
      <c r="H19" s="321"/>
      <c r="I19" s="345"/>
      <c r="J19" s="42"/>
    </row>
    <row r="20" spans="1:11" ht="21" customHeight="1" thickBot="1">
      <c r="A20" s="41" t="s">
        <v>60</v>
      </c>
      <c r="B20" s="265"/>
      <c r="C20" s="346">
        <v>9179</v>
      </c>
      <c r="D20" s="265"/>
      <c r="E20" s="346"/>
      <c r="F20" s="265"/>
      <c r="G20" s="265"/>
      <c r="H20" s="321">
        <f>B20+D20+F20</f>
        <v>0</v>
      </c>
      <c r="I20" s="321">
        <f>G20+E20+C20</f>
        <v>9179</v>
      </c>
      <c r="J20" s="42"/>
      <c r="K20" s="226"/>
    </row>
    <row r="21" spans="1:10" ht="21" customHeight="1" thickBot="1">
      <c r="A21" s="44"/>
      <c r="B21" s="347"/>
      <c r="C21" s="347"/>
      <c r="D21" s="343"/>
      <c r="E21" s="344"/>
      <c r="F21" s="343"/>
      <c r="G21" s="343"/>
      <c r="H21" s="345"/>
      <c r="I21" s="345"/>
      <c r="J21" s="42"/>
    </row>
    <row r="22" spans="1:11" ht="21" customHeight="1" thickBot="1">
      <c r="A22" s="41" t="s">
        <v>61</v>
      </c>
      <c r="B22" s="321">
        <f aca="true" t="shared" si="3" ref="B22:G22">B16+B18+B20</f>
        <v>511832</v>
      </c>
      <c r="C22" s="321">
        <f t="shared" si="3"/>
        <v>1270189</v>
      </c>
      <c r="D22" s="321">
        <f t="shared" si="3"/>
        <v>179468</v>
      </c>
      <c r="E22" s="321">
        <f t="shared" si="3"/>
        <v>131730</v>
      </c>
      <c r="F22" s="321">
        <f t="shared" si="3"/>
        <v>311151</v>
      </c>
      <c r="G22" s="321">
        <f t="shared" si="3"/>
        <v>333783</v>
      </c>
      <c r="H22" s="321">
        <f>B22+D22+F22</f>
        <v>1002451</v>
      </c>
      <c r="I22" s="321">
        <f>C22+E22+G22</f>
        <v>1735702</v>
      </c>
      <c r="J22" s="42"/>
      <c r="K22" s="226"/>
    </row>
    <row r="23" spans="1:10" ht="21" customHeight="1" thickBot="1">
      <c r="A23" s="45"/>
      <c r="B23" s="348"/>
      <c r="C23" s="348"/>
      <c r="D23" s="348"/>
      <c r="E23" s="349"/>
      <c r="F23" s="348"/>
      <c r="G23" s="348"/>
      <c r="H23" s="348"/>
      <c r="I23" s="348"/>
      <c r="J23" s="42"/>
    </row>
    <row r="24" spans="1:11" ht="21" customHeight="1" thickBot="1">
      <c r="A24" s="41" t="s">
        <v>57</v>
      </c>
      <c r="B24" s="265"/>
      <c r="C24" s="265">
        <v>179</v>
      </c>
      <c r="D24" s="265">
        <v>23</v>
      </c>
      <c r="E24" s="346">
        <v>23</v>
      </c>
      <c r="F24" s="265">
        <v>68</v>
      </c>
      <c r="G24" s="265">
        <v>68</v>
      </c>
      <c r="H24" s="265">
        <f>B24+D24+F24</f>
        <v>91</v>
      </c>
      <c r="I24" s="321">
        <f>C24+E24+G24</f>
        <v>270</v>
      </c>
      <c r="J24" s="42"/>
      <c r="K24" s="226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226"/>
    </row>
    <row r="26" spans="1:10" ht="16.5" customHeight="1">
      <c r="A26" s="142"/>
      <c r="B26" s="142"/>
      <c r="C26" s="142"/>
      <c r="D26" s="142"/>
      <c r="E26" s="142"/>
      <c r="F26" s="142"/>
      <c r="G26" s="142"/>
      <c r="H26" s="142"/>
      <c r="I26" s="143"/>
      <c r="J26" s="42"/>
    </row>
    <row r="27" spans="1:12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</sheetData>
  <sheetProtection/>
  <mergeCells count="11">
    <mergeCell ref="H7:H8"/>
    <mergeCell ref="A2:K3"/>
    <mergeCell ref="A7:A8"/>
    <mergeCell ref="E7:E8"/>
    <mergeCell ref="I7:I8"/>
    <mergeCell ref="D7:D8"/>
    <mergeCell ref="B7:B8"/>
    <mergeCell ref="C7:C8"/>
    <mergeCell ref="F7:F8"/>
    <mergeCell ref="G7:G8"/>
    <mergeCell ref="D6:I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&amp;R2.sz. melléklet
..../2012.(V.31.) Egyek Önk.</oddHead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">
      <selection activeCell="B2" sqref="B2:F3"/>
    </sheetView>
  </sheetViews>
  <sheetFormatPr defaultColWidth="9.00390625" defaultRowHeight="12.75"/>
  <cols>
    <col min="1" max="1" width="5.25390625" style="0" customWidth="1"/>
    <col min="2" max="2" width="36.25390625" style="0" customWidth="1"/>
    <col min="3" max="3" width="22.625" style="0" customWidth="1"/>
    <col min="4" max="6" width="17.75390625" style="0" customWidth="1"/>
  </cols>
  <sheetData>
    <row r="1" ht="7.5" customHeight="1"/>
    <row r="2" spans="2:6" ht="30" customHeight="1">
      <c r="B2" s="546" t="s">
        <v>330</v>
      </c>
      <c r="C2" s="546"/>
      <c r="D2" s="546"/>
      <c r="E2" s="546"/>
      <c r="F2" s="546"/>
    </row>
    <row r="3" spans="2:6" ht="4.5" customHeight="1" thickBot="1">
      <c r="B3" s="546"/>
      <c r="C3" s="546"/>
      <c r="D3" s="546"/>
      <c r="E3" s="546"/>
      <c r="F3" s="546"/>
    </row>
    <row r="4" spans="2:6" ht="3.75" customHeight="1" hidden="1" thickBot="1">
      <c r="B4" s="43"/>
      <c r="C4" s="43"/>
      <c r="D4" s="43"/>
      <c r="E4" s="43"/>
      <c r="F4" s="50" t="s">
        <v>46</v>
      </c>
    </row>
    <row r="5" spans="2:6" ht="15.75" customHeight="1">
      <c r="B5" s="529" t="s">
        <v>51</v>
      </c>
      <c r="C5" s="529" t="s">
        <v>322</v>
      </c>
      <c r="D5" s="559" t="s">
        <v>346</v>
      </c>
      <c r="E5" s="559" t="s">
        <v>250</v>
      </c>
      <c r="F5" s="562" t="s">
        <v>52</v>
      </c>
    </row>
    <row r="6" spans="2:6" ht="35.25" customHeight="1" thickBot="1">
      <c r="B6" s="558"/>
      <c r="C6" s="558"/>
      <c r="D6" s="560"/>
      <c r="E6" s="561"/>
      <c r="F6" s="563"/>
    </row>
    <row r="7" spans="2:6" ht="15" customHeight="1" thickBot="1">
      <c r="B7" s="51" t="s">
        <v>53</v>
      </c>
      <c r="C7" s="39">
        <f>C8+C11+C12</f>
        <v>22432</v>
      </c>
      <c r="D7" s="39">
        <f>D8+D11+D12</f>
        <v>64920</v>
      </c>
      <c r="E7" s="39">
        <f>E8+E11+E12</f>
        <v>148497</v>
      </c>
      <c r="F7" s="56">
        <f>SUM(C7:E7)</f>
        <v>235849</v>
      </c>
    </row>
    <row r="8" spans="2:6" ht="15" customHeight="1" thickBot="1">
      <c r="B8" s="52" t="s">
        <v>62</v>
      </c>
      <c r="C8" s="52">
        <f>21457+648</f>
        <v>22105</v>
      </c>
      <c r="D8" s="36">
        <v>50515</v>
      </c>
      <c r="E8" s="36">
        <v>123234</v>
      </c>
      <c r="F8" s="56">
        <f>SUM(C8:E8)</f>
        <v>195854</v>
      </c>
    </row>
    <row r="9" spans="2:6" ht="15" customHeight="1" thickBot="1">
      <c r="B9" s="52" t="s">
        <v>73</v>
      </c>
      <c r="C9" s="52">
        <v>20175</v>
      </c>
      <c r="D9" s="36"/>
      <c r="E9" s="36">
        <v>0</v>
      </c>
      <c r="F9" s="56">
        <f aca="true" t="shared" si="0" ref="F9:F38">SUM(C9:E9)</f>
        <v>20175</v>
      </c>
    </row>
    <row r="10" spans="2:6" ht="15" customHeight="1" thickBot="1">
      <c r="B10" s="52" t="s">
        <v>252</v>
      </c>
      <c r="C10" s="52"/>
      <c r="D10" s="36">
        <v>4320</v>
      </c>
      <c r="E10" s="36">
        <v>0</v>
      </c>
      <c r="F10" s="56">
        <f t="shared" si="0"/>
        <v>4320</v>
      </c>
    </row>
    <row r="11" spans="2:6" ht="15" customHeight="1" thickBot="1">
      <c r="B11" s="53" t="s">
        <v>63</v>
      </c>
      <c r="C11" s="53">
        <v>327</v>
      </c>
      <c r="D11" s="37">
        <v>11618</v>
      </c>
      <c r="E11" s="37">
        <v>19249</v>
      </c>
      <c r="F11" s="56">
        <f t="shared" si="0"/>
        <v>31194</v>
      </c>
    </row>
    <row r="12" spans="2:6" ht="15" customHeight="1" thickBot="1">
      <c r="B12" s="53" t="s">
        <v>64</v>
      </c>
      <c r="C12" s="53"/>
      <c r="D12" s="37">
        <v>2787</v>
      </c>
      <c r="E12" s="37">
        <v>6014</v>
      </c>
      <c r="F12" s="56">
        <f t="shared" si="0"/>
        <v>8801</v>
      </c>
    </row>
    <row r="13" spans="2:6" ht="15" customHeight="1" thickBot="1">
      <c r="B13" s="54" t="s">
        <v>251</v>
      </c>
      <c r="C13" s="54"/>
      <c r="D13" s="38">
        <v>1008</v>
      </c>
      <c r="E13" s="38">
        <v>0</v>
      </c>
      <c r="F13" s="56">
        <f t="shared" si="0"/>
        <v>1008</v>
      </c>
    </row>
    <row r="14" spans="2:8" ht="29.25" customHeight="1" thickBot="1">
      <c r="B14" s="318" t="s">
        <v>347</v>
      </c>
      <c r="C14" s="48">
        <f>6509+175</f>
        <v>6684</v>
      </c>
      <c r="D14" s="48">
        <v>14986</v>
      </c>
      <c r="E14" s="39">
        <v>37008</v>
      </c>
      <c r="F14" s="56">
        <f t="shared" si="0"/>
        <v>58678</v>
      </c>
      <c r="H14" s="352"/>
    </row>
    <row r="15" spans="2:6" ht="15" customHeight="1" thickBot="1">
      <c r="B15" s="218" t="s">
        <v>58</v>
      </c>
      <c r="C15" s="39">
        <f>C16+C18</f>
        <v>82326</v>
      </c>
      <c r="D15" s="39">
        <f>D16+D18</f>
        <v>39072</v>
      </c>
      <c r="E15" s="39">
        <f>E16+E18</f>
        <v>74754</v>
      </c>
      <c r="F15" s="56">
        <f t="shared" si="0"/>
        <v>196152</v>
      </c>
    </row>
    <row r="16" spans="2:6" ht="15" customHeight="1" thickBot="1">
      <c r="B16" s="55" t="s">
        <v>65</v>
      </c>
      <c r="C16" s="319">
        <v>68546</v>
      </c>
      <c r="D16" s="35">
        <f>41820-3100</f>
        <v>38720</v>
      </c>
      <c r="E16" s="35">
        <v>73875</v>
      </c>
      <c r="F16" s="56">
        <f t="shared" si="0"/>
        <v>181141</v>
      </c>
    </row>
    <row r="17" spans="2:6" ht="15" customHeight="1" thickBot="1">
      <c r="B17" s="53" t="s">
        <v>66</v>
      </c>
      <c r="C17" s="324">
        <v>500</v>
      </c>
      <c r="D17" s="37"/>
      <c r="E17" s="37">
        <v>0</v>
      </c>
      <c r="F17" s="56">
        <f t="shared" si="0"/>
        <v>500</v>
      </c>
    </row>
    <row r="18" spans="2:6" ht="15" customHeight="1" thickBot="1">
      <c r="B18" s="54" t="s">
        <v>67</v>
      </c>
      <c r="C18" s="219">
        <v>13780</v>
      </c>
      <c r="D18" s="37">
        <v>352</v>
      </c>
      <c r="E18" s="37">
        <v>879</v>
      </c>
      <c r="F18" s="56">
        <f t="shared" si="0"/>
        <v>15011</v>
      </c>
    </row>
    <row r="19" spans="2:6" ht="15" customHeight="1" thickBot="1">
      <c r="B19" s="54" t="s">
        <v>200</v>
      </c>
      <c r="C19" s="421">
        <v>13000</v>
      </c>
      <c r="D19" s="40"/>
      <c r="E19" s="40">
        <v>0</v>
      </c>
      <c r="F19" s="56">
        <f t="shared" si="0"/>
        <v>13000</v>
      </c>
    </row>
    <row r="20" spans="2:6" s="150" customFormat="1" ht="15" customHeight="1" thickBot="1">
      <c r="B20" s="51" t="s">
        <v>196</v>
      </c>
      <c r="C20" s="39">
        <v>81141</v>
      </c>
      <c r="D20" s="39">
        <v>0</v>
      </c>
      <c r="E20" s="39">
        <v>0</v>
      </c>
      <c r="F20" s="56">
        <f t="shared" si="0"/>
        <v>81141</v>
      </c>
    </row>
    <row r="21" spans="2:6" ht="15" customHeight="1" thickBot="1">
      <c r="B21" s="51" t="s">
        <v>202</v>
      </c>
      <c r="C21" s="322">
        <f>SUM(C22:C25)</f>
        <v>181283</v>
      </c>
      <c r="D21" s="39">
        <f>SUM(D22:D24)</f>
        <v>0</v>
      </c>
      <c r="E21" s="39">
        <f>SUM(E22:E24)</f>
        <v>50138</v>
      </c>
      <c r="F21" s="56">
        <f>SUM(C21:E21)</f>
        <v>231421</v>
      </c>
    </row>
    <row r="22" spans="2:6" ht="15" customHeight="1" thickBot="1">
      <c r="B22" s="331" t="s">
        <v>68</v>
      </c>
      <c r="C22" s="329">
        <v>180920</v>
      </c>
      <c r="D22" s="35"/>
      <c r="E22" s="35">
        <v>50138</v>
      </c>
      <c r="F22" s="56">
        <f t="shared" si="0"/>
        <v>231058</v>
      </c>
    </row>
    <row r="23" spans="2:6" ht="15" customHeight="1" thickBot="1">
      <c r="B23" s="131" t="s">
        <v>69</v>
      </c>
      <c r="C23" s="320">
        <v>120</v>
      </c>
      <c r="D23" s="40"/>
      <c r="E23" s="40"/>
      <c r="F23" s="56">
        <f t="shared" si="0"/>
        <v>120</v>
      </c>
    </row>
    <row r="24" spans="2:6" ht="15" customHeight="1" thickBot="1">
      <c r="B24" s="332" t="s">
        <v>351</v>
      </c>
      <c r="C24" s="330">
        <v>20</v>
      </c>
      <c r="D24" s="37"/>
      <c r="E24" s="37"/>
      <c r="F24" s="56">
        <f t="shared" si="0"/>
        <v>20</v>
      </c>
    </row>
    <row r="25" spans="2:6" ht="15" customHeight="1" thickBot="1">
      <c r="B25" s="333" t="s">
        <v>352</v>
      </c>
      <c r="C25" s="320">
        <v>223</v>
      </c>
      <c r="D25" s="40"/>
      <c r="E25" s="40"/>
      <c r="F25" s="56">
        <f t="shared" si="0"/>
        <v>223</v>
      </c>
    </row>
    <row r="26" spans="2:6" ht="42" customHeight="1" thickBot="1">
      <c r="B26" s="425" t="s">
        <v>444</v>
      </c>
      <c r="C26" s="426">
        <v>420292</v>
      </c>
      <c r="D26" s="426"/>
      <c r="E26" s="426"/>
      <c r="F26" s="56">
        <f>SUM(C26:E26)</f>
        <v>420292</v>
      </c>
    </row>
    <row r="27" spans="2:6" ht="15" customHeight="1" thickBot="1">
      <c r="B27" s="51" t="s">
        <v>55</v>
      </c>
      <c r="C27" s="39">
        <f>C28+C33</f>
        <v>55671</v>
      </c>
      <c r="D27" s="39">
        <f>D28+D33</f>
        <v>5152</v>
      </c>
      <c r="E27" s="39">
        <f>E28+E33</f>
        <v>22486</v>
      </c>
      <c r="F27" s="56">
        <f>SUM(C27:E27)</f>
        <v>83309</v>
      </c>
    </row>
    <row r="28" spans="2:6" ht="15" customHeight="1" thickBot="1">
      <c r="B28" s="144" t="s">
        <v>113</v>
      </c>
      <c r="C28" s="149">
        <f>SUM(C29:C32)</f>
        <v>12027</v>
      </c>
      <c r="D28" s="149">
        <f>SUM(D29:D32)</f>
        <v>1322</v>
      </c>
      <c r="E28" s="149">
        <f>SUM(E29:E32)</f>
        <v>5366</v>
      </c>
      <c r="F28" s="56">
        <f t="shared" si="0"/>
        <v>18715</v>
      </c>
    </row>
    <row r="29" spans="2:6" ht="15" customHeight="1" thickBot="1">
      <c r="B29" s="55" t="s">
        <v>70</v>
      </c>
      <c r="C29" s="319">
        <v>1000</v>
      </c>
      <c r="D29" s="35"/>
      <c r="E29" s="35"/>
      <c r="F29" s="56">
        <f t="shared" si="0"/>
        <v>1000</v>
      </c>
    </row>
    <row r="30" spans="2:6" ht="15" customHeight="1" thickBot="1">
      <c r="B30" s="52" t="s">
        <v>205</v>
      </c>
      <c r="C30" s="323"/>
      <c r="D30" s="36"/>
      <c r="E30" s="311">
        <v>1187</v>
      </c>
      <c r="F30" s="56">
        <f t="shared" si="0"/>
        <v>1187</v>
      </c>
    </row>
    <row r="31" spans="2:6" ht="15" customHeight="1" thickBot="1">
      <c r="B31" s="53" t="s">
        <v>349</v>
      </c>
      <c r="C31" s="324">
        <v>5719</v>
      </c>
      <c r="D31" s="37"/>
      <c r="E31" s="312"/>
      <c r="F31" s="56">
        <f t="shared" si="0"/>
        <v>5719</v>
      </c>
    </row>
    <row r="32" spans="2:6" ht="15" customHeight="1" thickBot="1">
      <c r="B32" s="54" t="s">
        <v>71</v>
      </c>
      <c r="C32" s="325">
        <v>5308</v>
      </c>
      <c r="D32" s="38">
        <v>1322</v>
      </c>
      <c r="E32" s="313">
        <v>4179</v>
      </c>
      <c r="F32" s="56">
        <f t="shared" si="0"/>
        <v>10809</v>
      </c>
    </row>
    <row r="33" spans="2:6" s="150" customFormat="1" ht="15" customHeight="1" thickBot="1">
      <c r="B33" s="41" t="s">
        <v>206</v>
      </c>
      <c r="C33" s="39">
        <f>SUM(C34:C37)</f>
        <v>43644</v>
      </c>
      <c r="D33" s="39">
        <f>SUM(D34:D37)</f>
        <v>3830</v>
      </c>
      <c r="E33" s="316">
        <f>SUM(E34:E37)</f>
        <v>17120</v>
      </c>
      <c r="F33" s="56">
        <f t="shared" si="0"/>
        <v>64594</v>
      </c>
    </row>
    <row r="34" spans="2:6" ht="15" customHeight="1" thickBot="1">
      <c r="B34" s="314" t="s">
        <v>295</v>
      </c>
      <c r="C34" s="326">
        <v>35120</v>
      </c>
      <c r="D34" s="317">
        <v>3830</v>
      </c>
      <c r="E34" s="315">
        <v>17120</v>
      </c>
      <c r="F34" s="56">
        <f t="shared" si="0"/>
        <v>56070</v>
      </c>
    </row>
    <row r="35" spans="2:6" ht="15" customHeight="1" thickBot="1">
      <c r="B35" s="314" t="s">
        <v>361</v>
      </c>
      <c r="C35" s="326">
        <v>279</v>
      </c>
      <c r="D35" s="317"/>
      <c r="E35" s="315"/>
      <c r="F35" s="56">
        <f t="shared" si="0"/>
        <v>279</v>
      </c>
    </row>
    <row r="36" spans="2:6" ht="15" customHeight="1" thickBot="1">
      <c r="B36" s="131" t="s">
        <v>350</v>
      </c>
      <c r="C36" s="327">
        <v>6685</v>
      </c>
      <c r="D36" s="253"/>
      <c r="E36" s="46"/>
      <c r="F36" s="56">
        <f t="shared" si="0"/>
        <v>6685</v>
      </c>
    </row>
    <row r="37" spans="2:6" ht="15" customHeight="1" thickBot="1">
      <c r="B37" s="134" t="s">
        <v>72</v>
      </c>
      <c r="C37" s="328">
        <v>1560</v>
      </c>
      <c r="D37" s="255"/>
      <c r="E37" s="256"/>
      <c r="F37" s="56">
        <f t="shared" si="0"/>
        <v>1560</v>
      </c>
    </row>
    <row r="38" spans="2:6" ht="13.5" thickBot="1">
      <c r="B38" s="51" t="s">
        <v>56</v>
      </c>
      <c r="C38" s="254">
        <f>C7+C14+C15+C21+C27+C20+C26</f>
        <v>849829</v>
      </c>
      <c r="D38" s="254">
        <f>D7+D14+D15+D21+D27+D20</f>
        <v>124130</v>
      </c>
      <c r="E38" s="254">
        <f>E7+E14+E15+E21+E27</f>
        <v>332883</v>
      </c>
      <c r="F38" s="56">
        <f t="shared" si="0"/>
        <v>1306842</v>
      </c>
    </row>
    <row r="39" ht="12.75">
      <c r="D39" s="2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5" r:id="rId1"/>
  <headerFooter alignWithMargins="0">
    <oddHeader>&amp;R3.sz melléklet
..../2012.(V.31.)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22"/>
  <sheetViews>
    <sheetView view="pageLayout" workbookViewId="0" topLeftCell="C81">
      <selection activeCell="B82" sqref="B82:E82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56.625" style="0" customWidth="1"/>
    <col min="4" max="4" width="16.375" style="0" customWidth="1"/>
    <col min="5" max="5" width="13.375" style="354" customWidth="1"/>
    <col min="6" max="7" width="13.375" style="0" customWidth="1"/>
    <col min="8" max="8" width="13.75390625" style="0" bestFit="1" customWidth="1"/>
  </cols>
  <sheetData>
    <row r="1" spans="2:7" ht="15.75">
      <c r="B1" s="564" t="s">
        <v>192</v>
      </c>
      <c r="C1" s="565"/>
      <c r="D1" s="565"/>
      <c r="E1" s="565"/>
      <c r="F1" s="565"/>
      <c r="G1" s="565"/>
    </row>
    <row r="2" spans="2:5" ht="16.5" thickBot="1">
      <c r="B2" s="74" t="s">
        <v>117</v>
      </c>
      <c r="C2" s="74"/>
      <c r="D2" s="74"/>
      <c r="E2" s="160"/>
    </row>
    <row r="3" spans="2:7" ht="26.25" thickBot="1">
      <c r="B3" s="77" t="s">
        <v>118</v>
      </c>
      <c r="C3" s="78" t="s">
        <v>119</v>
      </c>
      <c r="D3" s="374" t="s">
        <v>386</v>
      </c>
      <c r="E3" s="161" t="s">
        <v>318</v>
      </c>
      <c r="F3" s="79" t="s">
        <v>319</v>
      </c>
      <c r="G3" s="177"/>
    </row>
    <row r="4" spans="2:6" ht="13.5" thickBot="1">
      <c r="B4" s="77">
        <v>1</v>
      </c>
      <c r="C4" s="78">
        <v>2</v>
      </c>
      <c r="D4" s="374">
        <v>3</v>
      </c>
      <c r="E4" s="154">
        <v>4</v>
      </c>
      <c r="F4" s="79">
        <v>5</v>
      </c>
    </row>
    <row r="5" spans="2:6" ht="13.5" thickBot="1">
      <c r="B5" s="81" t="s">
        <v>3</v>
      </c>
      <c r="C5" s="82" t="s">
        <v>387</v>
      </c>
      <c r="D5" s="375">
        <f>D6+D7+D8+D9++D10+D11</f>
        <v>539446</v>
      </c>
      <c r="E5" s="297">
        <f>E6+E7+E8+E9++E10+E11</f>
        <v>515113</v>
      </c>
      <c r="F5" s="84">
        <f>SUM(F6:F11)</f>
        <v>396620</v>
      </c>
    </row>
    <row r="6" spans="2:6" ht="12.75">
      <c r="B6" s="94" t="s">
        <v>388</v>
      </c>
      <c r="C6" s="95" t="s">
        <v>253</v>
      </c>
      <c r="D6" s="137">
        <v>233272</v>
      </c>
      <c r="E6" s="293">
        <v>222255</v>
      </c>
      <c r="F6" s="96">
        <v>211996</v>
      </c>
    </row>
    <row r="7" spans="2:6" ht="12.75">
      <c r="B7" s="88" t="s">
        <v>153</v>
      </c>
      <c r="C7" s="89" t="s">
        <v>126</v>
      </c>
      <c r="D7" s="136">
        <v>44251</v>
      </c>
      <c r="E7" s="164">
        <v>67032</v>
      </c>
      <c r="F7" s="90"/>
    </row>
    <row r="8" spans="2:6" ht="25.5">
      <c r="B8" s="88" t="s">
        <v>154</v>
      </c>
      <c r="C8" s="89" t="s">
        <v>254</v>
      </c>
      <c r="D8" s="136"/>
      <c r="E8" s="164"/>
      <c r="F8" s="90"/>
    </row>
    <row r="9" spans="2:6" ht="12.75">
      <c r="B9" s="88" t="s">
        <v>156</v>
      </c>
      <c r="C9" s="89" t="s">
        <v>127</v>
      </c>
      <c r="D9" s="138">
        <v>260423</v>
      </c>
      <c r="E9" s="166">
        <v>165337</v>
      </c>
      <c r="F9" s="98">
        <v>183602</v>
      </c>
    </row>
    <row r="10" spans="2:6" ht="12.75">
      <c r="B10" s="88" t="s">
        <v>389</v>
      </c>
      <c r="C10" s="89" t="s">
        <v>195</v>
      </c>
      <c r="D10" s="136">
        <v>1500</v>
      </c>
      <c r="E10" s="164">
        <v>47989</v>
      </c>
      <c r="F10" s="90"/>
    </row>
    <row r="11" spans="2:6" ht="12.75">
      <c r="B11" s="88" t="s">
        <v>158</v>
      </c>
      <c r="C11" s="99" t="s">
        <v>128</v>
      </c>
      <c r="D11" s="376"/>
      <c r="E11" s="167">
        <f>E12+E13+E14</f>
        <v>12500</v>
      </c>
      <c r="F11" s="100">
        <f>F12+F13+F14</f>
        <v>1022</v>
      </c>
    </row>
    <row r="12" spans="2:6" ht="12.75">
      <c r="B12" s="88" t="s">
        <v>159</v>
      </c>
      <c r="C12" s="101" t="s">
        <v>129</v>
      </c>
      <c r="D12" s="377"/>
      <c r="E12" s="164"/>
      <c r="F12" s="90"/>
    </row>
    <row r="13" spans="2:6" ht="12.75">
      <c r="B13" s="88" t="s">
        <v>161</v>
      </c>
      <c r="C13" s="101" t="s">
        <v>130</v>
      </c>
      <c r="D13" s="377"/>
      <c r="E13" s="164"/>
      <c r="F13" s="90"/>
    </row>
    <row r="14" spans="2:6" ht="13.5" thickBot="1">
      <c r="B14" s="88" t="s">
        <v>163</v>
      </c>
      <c r="C14" s="102" t="s">
        <v>131</v>
      </c>
      <c r="D14" s="378">
        <v>7755</v>
      </c>
      <c r="E14" s="166">
        <v>12500</v>
      </c>
      <c r="F14" s="98">
        <v>1022</v>
      </c>
    </row>
    <row r="15" spans="2:6" ht="26.25" thickBot="1">
      <c r="B15" s="81" t="s">
        <v>7</v>
      </c>
      <c r="C15" s="232" t="s">
        <v>390</v>
      </c>
      <c r="D15" s="233">
        <f>D16+D26</f>
        <v>361245</v>
      </c>
      <c r="E15" s="233">
        <f>E16+E26</f>
        <v>218600</v>
      </c>
      <c r="F15" s="250">
        <f>F16+F26</f>
        <v>352401</v>
      </c>
    </row>
    <row r="16" spans="2:6" ht="13.5" thickBot="1">
      <c r="B16" s="229" t="s">
        <v>171</v>
      </c>
      <c r="C16" s="295" t="s">
        <v>289</v>
      </c>
      <c r="D16" s="239">
        <f>SUM(D17+D18+D19+D20+D21+D22+D25)</f>
        <v>50348</v>
      </c>
      <c r="E16" s="239">
        <f>SUM(E17+E18+E19+E20+E21+E22+E25)</f>
        <v>115699</v>
      </c>
      <c r="F16" s="240">
        <f>SUM(F17:F25)</f>
        <v>21694</v>
      </c>
    </row>
    <row r="17" spans="2:6" ht="12.75">
      <c r="B17" s="230" t="s">
        <v>391</v>
      </c>
      <c r="C17" s="238" t="s">
        <v>335</v>
      </c>
      <c r="D17" s="379">
        <v>355</v>
      </c>
      <c r="E17" s="172">
        <v>1081</v>
      </c>
      <c r="F17" s="96">
        <v>305</v>
      </c>
    </row>
    <row r="18" spans="2:6" ht="12.75">
      <c r="B18" s="230" t="s">
        <v>392</v>
      </c>
      <c r="C18" s="237" t="s">
        <v>334</v>
      </c>
      <c r="D18" s="380"/>
      <c r="E18" s="168">
        <v>50</v>
      </c>
      <c r="F18" s="90">
        <v>12401</v>
      </c>
    </row>
    <row r="19" spans="2:6" ht="12.75">
      <c r="B19" s="230" t="s">
        <v>393</v>
      </c>
      <c r="C19" s="237" t="s">
        <v>294</v>
      </c>
      <c r="D19" s="380">
        <v>15259</v>
      </c>
      <c r="E19" s="168">
        <v>38751</v>
      </c>
      <c r="F19" s="90">
        <v>8577</v>
      </c>
    </row>
    <row r="20" spans="2:6" ht="12.75">
      <c r="B20" s="230" t="s">
        <v>394</v>
      </c>
      <c r="C20" s="237" t="s">
        <v>297</v>
      </c>
      <c r="D20" s="380"/>
      <c r="E20" s="168">
        <v>2953</v>
      </c>
      <c r="F20" s="90"/>
    </row>
    <row r="21" spans="2:6" ht="12.75">
      <c r="B21" s="230" t="s">
        <v>395</v>
      </c>
      <c r="C21" s="237" t="s">
        <v>197</v>
      </c>
      <c r="D21" s="380">
        <v>25336</v>
      </c>
      <c r="E21" s="168">
        <v>66709</v>
      </c>
      <c r="F21" s="90"/>
    </row>
    <row r="22" spans="2:6" ht="25.5">
      <c r="B22" s="230" t="s">
        <v>396</v>
      </c>
      <c r="C22" s="237" t="s">
        <v>241</v>
      </c>
      <c r="D22" s="380">
        <v>931</v>
      </c>
      <c r="E22" s="168"/>
      <c r="F22" s="90">
        <v>411</v>
      </c>
    </row>
    <row r="23" spans="2:6" ht="12.75">
      <c r="B23" s="230" t="s">
        <v>397</v>
      </c>
      <c r="C23" s="237" t="s">
        <v>446</v>
      </c>
      <c r="D23" s="380"/>
      <c r="E23" s="168"/>
      <c r="F23" s="90"/>
    </row>
    <row r="24" spans="2:6" ht="25.5">
      <c r="B24" s="230" t="s">
        <v>399</v>
      </c>
      <c r="C24" s="237" t="s">
        <v>398</v>
      </c>
      <c r="D24" s="380">
        <v>5135</v>
      </c>
      <c r="E24" s="168"/>
      <c r="F24" s="90"/>
    </row>
    <row r="25" spans="2:6" ht="12.75">
      <c r="B25" s="230" t="s">
        <v>445</v>
      </c>
      <c r="C25" s="237" t="s">
        <v>288</v>
      </c>
      <c r="D25" s="380">
        <v>8467</v>
      </c>
      <c r="E25" s="168">
        <v>6155</v>
      </c>
      <c r="F25" s="90"/>
    </row>
    <row r="26" spans="2:6" ht="12.75">
      <c r="B26" s="230" t="s">
        <v>400</v>
      </c>
      <c r="C26" s="296" t="s">
        <v>142</v>
      </c>
      <c r="D26" s="179">
        <f>SUM(D27:D31)</f>
        <v>310897</v>
      </c>
      <c r="E26" s="179">
        <f>SUM(E27:E31)</f>
        <v>102901</v>
      </c>
      <c r="F26" s="100">
        <f>F27+F28+F29+F31+F30</f>
        <v>330707</v>
      </c>
    </row>
    <row r="27" spans="2:6" ht="12.75">
      <c r="B27" s="230" t="s">
        <v>401</v>
      </c>
      <c r="C27" s="237" t="s">
        <v>138</v>
      </c>
      <c r="D27" s="380"/>
      <c r="E27" s="168"/>
      <c r="F27" s="90"/>
    </row>
    <row r="28" spans="2:6" ht="12.75">
      <c r="B28" s="230" t="s">
        <v>402</v>
      </c>
      <c r="C28" s="237" t="s">
        <v>294</v>
      </c>
      <c r="D28" s="380">
        <v>310887</v>
      </c>
      <c r="E28" s="168">
        <v>102901</v>
      </c>
      <c r="F28" s="90">
        <v>330707</v>
      </c>
    </row>
    <row r="29" spans="2:6" ht="12.75">
      <c r="B29" s="230" t="s">
        <v>403</v>
      </c>
      <c r="C29" s="237" t="s">
        <v>140</v>
      </c>
      <c r="D29" s="380"/>
      <c r="E29" s="168"/>
      <c r="F29" s="90"/>
    </row>
    <row r="30" spans="2:6" ht="12.75">
      <c r="B30" s="231" t="s">
        <v>404</v>
      </c>
      <c r="C30" s="237" t="s">
        <v>239</v>
      </c>
      <c r="D30" s="380"/>
      <c r="E30" s="168"/>
      <c r="F30" s="90"/>
    </row>
    <row r="31" spans="2:6" ht="13.5" thickBot="1">
      <c r="B31" s="231" t="s">
        <v>405</v>
      </c>
      <c r="C31" s="237" t="s">
        <v>240</v>
      </c>
      <c r="D31" s="380">
        <v>10</v>
      </c>
      <c r="E31" s="168"/>
      <c r="F31" s="90"/>
    </row>
    <row r="32" spans="2:6" ht="13.5" thickBot="1">
      <c r="B32" s="81" t="s">
        <v>11</v>
      </c>
      <c r="C32" s="82" t="s">
        <v>406</v>
      </c>
      <c r="D32" s="300">
        <f>SUM(D33:D36)</f>
        <v>248181</v>
      </c>
      <c r="E32" s="300">
        <f>SUM(E33:E36)</f>
        <v>238591</v>
      </c>
      <c r="F32" s="84">
        <f>SUM(F33:F36)</f>
        <v>239953</v>
      </c>
    </row>
    <row r="33" spans="2:6" ht="12.75">
      <c r="B33" s="85" t="s">
        <v>407</v>
      </c>
      <c r="C33" s="86" t="s">
        <v>121</v>
      </c>
      <c r="D33" s="381"/>
      <c r="E33" s="298"/>
      <c r="F33" s="87"/>
    </row>
    <row r="34" spans="2:6" ht="12.75">
      <c r="B34" s="88" t="s">
        <v>408</v>
      </c>
      <c r="C34" s="89" t="s">
        <v>123</v>
      </c>
      <c r="D34" s="136">
        <v>22076</v>
      </c>
      <c r="E34" s="164">
        <v>30673</v>
      </c>
      <c r="F34" s="90">
        <v>41219</v>
      </c>
    </row>
    <row r="35" spans="2:6" ht="12.75">
      <c r="B35" s="88" t="s">
        <v>409</v>
      </c>
      <c r="C35" s="89" t="s">
        <v>124</v>
      </c>
      <c r="D35" s="136">
        <v>211202</v>
      </c>
      <c r="E35" s="164">
        <v>199040</v>
      </c>
      <c r="F35" s="90">
        <v>194861</v>
      </c>
    </row>
    <row r="36" spans="2:6" ht="13.5" thickBot="1">
      <c r="B36" s="91" t="s">
        <v>125</v>
      </c>
      <c r="C36" s="92" t="s">
        <v>287</v>
      </c>
      <c r="D36" s="382">
        <v>14903</v>
      </c>
      <c r="E36" s="165">
        <v>8878</v>
      </c>
      <c r="F36" s="93">
        <v>3873</v>
      </c>
    </row>
    <row r="37" spans="2:6" ht="13.5" thickBot="1">
      <c r="B37" s="81" t="s">
        <v>5</v>
      </c>
      <c r="C37" s="82" t="s">
        <v>410</v>
      </c>
      <c r="D37" s="299">
        <v>75648</v>
      </c>
      <c r="E37" s="299">
        <v>26843</v>
      </c>
      <c r="F37" s="83">
        <v>27314</v>
      </c>
    </row>
    <row r="38" spans="2:6" ht="13.5" thickBot="1">
      <c r="B38" s="81" t="s">
        <v>8</v>
      </c>
      <c r="C38" s="175" t="s">
        <v>411</v>
      </c>
      <c r="D38" s="176">
        <f>SUM(D39:D42)</f>
        <v>46311</v>
      </c>
      <c r="E38" s="176">
        <f>SUM(E39:E42)</f>
        <v>32492</v>
      </c>
      <c r="F38" s="84">
        <f>SUM(F39:F42)</f>
        <v>0</v>
      </c>
    </row>
    <row r="39" spans="2:6" ht="12.75">
      <c r="B39" s="247" t="s">
        <v>412</v>
      </c>
      <c r="C39" s="241" t="s">
        <v>132</v>
      </c>
      <c r="D39" s="383">
        <v>13500</v>
      </c>
      <c r="E39" s="242"/>
      <c r="F39" s="110"/>
    </row>
    <row r="40" spans="2:6" ht="12.75">
      <c r="B40" s="248" t="s">
        <v>133</v>
      </c>
      <c r="C40" s="243" t="s">
        <v>134</v>
      </c>
      <c r="D40" s="384">
        <v>11642</v>
      </c>
      <c r="E40" s="168">
        <v>10562</v>
      </c>
      <c r="F40" s="90"/>
    </row>
    <row r="41" spans="2:6" ht="12.75">
      <c r="B41" s="249" t="s">
        <v>135</v>
      </c>
      <c r="C41" s="244" t="s">
        <v>33</v>
      </c>
      <c r="D41" s="385">
        <v>21169</v>
      </c>
      <c r="E41" s="294">
        <v>21930</v>
      </c>
      <c r="F41" s="90"/>
    </row>
    <row r="42" spans="2:6" ht="13.5" thickBot="1">
      <c r="B42" s="185" t="s">
        <v>242</v>
      </c>
      <c r="C42" s="245" t="s">
        <v>298</v>
      </c>
      <c r="D42" s="386"/>
      <c r="E42" s="246"/>
      <c r="F42" s="112"/>
    </row>
    <row r="43" spans="2:6" ht="13.5" thickBot="1">
      <c r="B43" s="104" t="s">
        <v>12</v>
      </c>
      <c r="C43" s="234" t="s">
        <v>413</v>
      </c>
      <c r="D43" s="235">
        <f>D44+D45</f>
        <v>3663</v>
      </c>
      <c r="E43" s="235">
        <f>E44+E45</f>
        <v>1745</v>
      </c>
      <c r="F43" s="236">
        <f>F44+F45</f>
        <v>4575</v>
      </c>
    </row>
    <row r="44" spans="2:6" ht="26.25" customHeight="1">
      <c r="B44" s="94" t="s">
        <v>414</v>
      </c>
      <c r="C44" s="103" t="s">
        <v>143</v>
      </c>
      <c r="D44" s="387">
        <v>1231</v>
      </c>
      <c r="E44" s="169">
        <v>825</v>
      </c>
      <c r="F44" s="105"/>
    </row>
    <row r="45" spans="2:6" ht="18.75" customHeight="1">
      <c r="B45" s="85" t="s">
        <v>141</v>
      </c>
      <c r="C45" s="106" t="s">
        <v>144</v>
      </c>
      <c r="D45" s="388">
        <v>2432</v>
      </c>
      <c r="E45" s="170">
        <v>920</v>
      </c>
      <c r="F45" s="107">
        <v>4575</v>
      </c>
    </row>
    <row r="46" spans="2:6" ht="25.5" customHeight="1" thickBot="1">
      <c r="B46" s="85" t="s">
        <v>6</v>
      </c>
      <c r="C46" s="389" t="s">
        <v>415</v>
      </c>
      <c r="D46" s="388"/>
      <c r="E46" s="170"/>
      <c r="F46" s="107"/>
    </row>
    <row r="47" spans="2:6" ht="13.5" thickBot="1">
      <c r="B47" s="81" t="s">
        <v>14</v>
      </c>
      <c r="C47" s="82" t="s">
        <v>416</v>
      </c>
      <c r="D47" s="152">
        <v>16</v>
      </c>
      <c r="E47" s="152">
        <f>SUM(E48:E49)</f>
        <v>206</v>
      </c>
      <c r="F47" s="84">
        <f>SUM(F48:F49)</f>
        <v>136</v>
      </c>
    </row>
    <row r="48" spans="2:6" ht="12.75">
      <c r="B48" s="108" t="s">
        <v>417</v>
      </c>
      <c r="C48" s="109" t="s">
        <v>145</v>
      </c>
      <c r="D48" s="139"/>
      <c r="E48" s="171">
        <v>190</v>
      </c>
      <c r="F48" s="110">
        <v>120</v>
      </c>
    </row>
    <row r="49" spans="2:6" ht="13.5" thickBot="1">
      <c r="B49" s="97" t="s">
        <v>418</v>
      </c>
      <c r="C49" s="86" t="s">
        <v>146</v>
      </c>
      <c r="D49" s="390">
        <v>16</v>
      </c>
      <c r="E49" s="178">
        <v>16</v>
      </c>
      <c r="F49" s="112">
        <v>16</v>
      </c>
    </row>
    <row r="50" spans="2:6" ht="13.5" thickBot="1">
      <c r="B50" s="571" t="s">
        <v>419</v>
      </c>
      <c r="C50" s="572"/>
      <c r="D50" s="391">
        <f>D47+D43+D38+D37+D32+D15+D5</f>
        <v>1274510</v>
      </c>
      <c r="E50" s="391">
        <f>E47+E43+E38+E37+E32+E15+E5</f>
        <v>1033590</v>
      </c>
      <c r="F50" s="391">
        <f>F47+F43+F38+F37+F32+F15+F5</f>
        <v>1020999</v>
      </c>
    </row>
    <row r="51" spans="2:6" ht="26.25" thickBot="1">
      <c r="B51" s="113" t="s">
        <v>9</v>
      </c>
      <c r="C51" s="113" t="s">
        <v>420</v>
      </c>
      <c r="D51" s="392">
        <f>D52</f>
        <v>197162</v>
      </c>
      <c r="E51" s="392">
        <f>E52</f>
        <v>10367</v>
      </c>
      <c r="F51" s="392">
        <f>F52</f>
        <v>56421</v>
      </c>
    </row>
    <row r="52" spans="2:6" ht="26.25" thickBot="1">
      <c r="B52" s="393" t="s">
        <v>421</v>
      </c>
      <c r="C52" s="394" t="s">
        <v>259</v>
      </c>
      <c r="D52" s="395">
        <f>SUM(D54+D53)</f>
        <v>197162</v>
      </c>
      <c r="E52" s="395">
        <f>SUM(E54+E53)</f>
        <v>10367</v>
      </c>
      <c r="F52" s="396">
        <f>SUM(F54+F53)</f>
        <v>56421</v>
      </c>
    </row>
    <row r="53" spans="2:6" ht="13.5" thickBot="1">
      <c r="B53" s="397" t="s">
        <v>422</v>
      </c>
      <c r="C53" s="398" t="s">
        <v>255</v>
      </c>
      <c r="D53" s="399">
        <v>12077</v>
      </c>
      <c r="E53" s="400">
        <v>7233</v>
      </c>
      <c r="F53" s="401">
        <v>34343</v>
      </c>
    </row>
    <row r="54" spans="2:8" ht="12.75">
      <c r="B54" s="94" t="s">
        <v>423</v>
      </c>
      <c r="C54" s="181" t="s">
        <v>258</v>
      </c>
      <c r="D54" s="402">
        <v>185085</v>
      </c>
      <c r="E54" s="172">
        <v>3134</v>
      </c>
      <c r="F54" s="257">
        <v>22078</v>
      </c>
      <c r="H54" s="354"/>
    </row>
    <row r="55" spans="2:8" ht="12.75">
      <c r="B55" s="180" t="s">
        <v>424</v>
      </c>
      <c r="C55" s="183" t="s">
        <v>256</v>
      </c>
      <c r="D55" s="403"/>
      <c r="E55" s="179"/>
      <c r="F55" s="184">
        <f>F56+F57</f>
        <v>0</v>
      </c>
      <c r="H55" s="354"/>
    </row>
    <row r="56" spans="2:8" ht="12.75">
      <c r="B56" s="85" t="s">
        <v>257</v>
      </c>
      <c r="C56" s="182" t="s">
        <v>255</v>
      </c>
      <c r="D56" s="404"/>
      <c r="E56" s="168"/>
      <c r="F56" s="163">
        <v>0</v>
      </c>
      <c r="H56" s="354"/>
    </row>
    <row r="57" spans="2:6" ht="13.5" thickBot="1">
      <c r="B57" s="185" t="s">
        <v>425</v>
      </c>
      <c r="C57" s="186" t="s">
        <v>258</v>
      </c>
      <c r="D57" s="405"/>
      <c r="E57" s="187"/>
      <c r="F57" s="188">
        <v>0</v>
      </c>
    </row>
    <row r="58" spans="2:6" ht="32.25" customHeight="1" thickBot="1">
      <c r="B58" s="566" t="s">
        <v>260</v>
      </c>
      <c r="C58" s="569"/>
      <c r="D58" s="569"/>
      <c r="E58" s="569"/>
      <c r="F58" s="129">
        <f>F59+F66+F73</f>
        <v>237090</v>
      </c>
    </row>
    <row r="59" spans="2:6" ht="13.5" thickBot="1">
      <c r="B59" s="205" t="s">
        <v>4</v>
      </c>
      <c r="C59" s="81" t="s">
        <v>261</v>
      </c>
      <c r="D59" s="406"/>
      <c r="E59" s="152"/>
      <c r="F59" s="217">
        <f>F60+F63</f>
        <v>0</v>
      </c>
    </row>
    <row r="60" spans="2:6" ht="12.75">
      <c r="B60" s="195" t="s">
        <v>262</v>
      </c>
      <c r="C60" s="191" t="s">
        <v>263</v>
      </c>
      <c r="D60" s="407"/>
      <c r="E60" s="199"/>
      <c r="F60" s="200">
        <f>F62+F61</f>
        <v>0</v>
      </c>
    </row>
    <row r="61" spans="2:6" ht="12.75">
      <c r="B61" s="196" t="s">
        <v>426</v>
      </c>
      <c r="C61" s="192" t="s">
        <v>264</v>
      </c>
      <c r="D61" s="408"/>
      <c r="E61" s="201"/>
      <c r="F61" s="409"/>
    </row>
    <row r="62" spans="2:6" ht="12.75">
      <c r="B62" s="196" t="s">
        <v>266</v>
      </c>
      <c r="C62" s="192" t="s">
        <v>265</v>
      </c>
      <c r="D62" s="408"/>
      <c r="E62" s="201"/>
      <c r="F62" s="409"/>
    </row>
    <row r="63" spans="2:6" ht="12.75">
      <c r="B63" s="197" t="s">
        <v>427</v>
      </c>
      <c r="C63" s="193" t="s">
        <v>286</v>
      </c>
      <c r="D63" s="410"/>
      <c r="E63" s="202"/>
      <c r="F63" s="203">
        <f>F64+F65</f>
        <v>0</v>
      </c>
    </row>
    <row r="64" spans="2:6" ht="12.75">
      <c r="B64" s="196" t="s">
        <v>428</v>
      </c>
      <c r="C64" s="192" t="s">
        <v>264</v>
      </c>
      <c r="D64" s="408"/>
      <c r="E64" s="201"/>
      <c r="F64" s="409"/>
    </row>
    <row r="65" spans="2:6" ht="13.5" thickBot="1">
      <c r="B65" s="206" t="s">
        <v>267</v>
      </c>
      <c r="C65" s="209" t="s">
        <v>265</v>
      </c>
      <c r="D65" s="411"/>
      <c r="E65" s="210"/>
      <c r="F65" s="412"/>
    </row>
    <row r="66" spans="2:6" ht="13.5" thickBot="1">
      <c r="B66" s="208" t="s">
        <v>10</v>
      </c>
      <c r="C66" s="214" t="s">
        <v>268</v>
      </c>
      <c r="D66" s="413"/>
      <c r="E66" s="215"/>
      <c r="F66" s="216">
        <f>F67+F70</f>
        <v>0</v>
      </c>
    </row>
    <row r="67" spans="2:6" ht="12.75">
      <c r="B67" s="207" t="s">
        <v>212</v>
      </c>
      <c r="C67" s="211" t="s">
        <v>263</v>
      </c>
      <c r="D67" s="414"/>
      <c r="E67" s="212"/>
      <c r="F67" s="213">
        <f>F68+F68</f>
        <v>0</v>
      </c>
    </row>
    <row r="68" spans="2:6" ht="12.75">
      <c r="B68" s="196" t="s">
        <v>269</v>
      </c>
      <c r="C68" s="192" t="s">
        <v>270</v>
      </c>
      <c r="D68" s="408"/>
      <c r="E68" s="201"/>
      <c r="F68" s="409"/>
    </row>
    <row r="69" spans="2:6" ht="12.75">
      <c r="B69" s="196" t="s">
        <v>271</v>
      </c>
      <c r="C69" s="192" t="s">
        <v>272</v>
      </c>
      <c r="D69" s="408"/>
      <c r="E69" s="201"/>
      <c r="F69" s="409"/>
    </row>
    <row r="70" spans="2:6" ht="12.75">
      <c r="B70" s="197" t="s">
        <v>213</v>
      </c>
      <c r="C70" s="193" t="s">
        <v>146</v>
      </c>
      <c r="D70" s="410"/>
      <c r="E70" s="202"/>
      <c r="F70" s="203">
        <f>F71+F72</f>
        <v>0</v>
      </c>
    </row>
    <row r="71" spans="2:6" ht="12.75">
      <c r="B71" s="196" t="s">
        <v>273</v>
      </c>
      <c r="C71" s="192" t="s">
        <v>270</v>
      </c>
      <c r="D71" s="408"/>
      <c r="E71" s="201"/>
      <c r="F71" s="409"/>
    </row>
    <row r="72" spans="2:6" ht="13.5" thickBot="1">
      <c r="B72" s="206" t="s">
        <v>274</v>
      </c>
      <c r="C72" s="209" t="s">
        <v>272</v>
      </c>
      <c r="D72" s="415"/>
      <c r="E72" s="210"/>
      <c r="F72" s="412"/>
    </row>
    <row r="73" spans="2:6" ht="13.5" thickBot="1">
      <c r="B73" s="208" t="s">
        <v>39</v>
      </c>
      <c r="C73" s="214" t="s">
        <v>275</v>
      </c>
      <c r="D73" s="215">
        <f>D74+D77</f>
        <v>130508</v>
      </c>
      <c r="E73" s="215">
        <f>E74+E77</f>
        <v>25362</v>
      </c>
      <c r="F73" s="216">
        <f>F74+F77</f>
        <v>237090</v>
      </c>
    </row>
    <row r="74" spans="2:6" ht="12.75">
      <c r="B74" s="207" t="s">
        <v>276</v>
      </c>
      <c r="C74" s="211" t="s">
        <v>277</v>
      </c>
      <c r="D74" s="199">
        <f>SUM(D75:D76)</f>
        <v>55009</v>
      </c>
      <c r="E74" s="212">
        <f>SUM(E75:E76)</f>
        <v>0</v>
      </c>
      <c r="F74" s="212">
        <f>SUM(F75:F76)</f>
        <v>167890</v>
      </c>
    </row>
    <row r="75" spans="2:6" ht="12.75">
      <c r="B75" s="196" t="s">
        <v>278</v>
      </c>
      <c r="C75" s="192" t="s">
        <v>279</v>
      </c>
      <c r="D75" s="201">
        <v>55009</v>
      </c>
      <c r="E75" s="201"/>
      <c r="F75" s="409">
        <v>167890</v>
      </c>
    </row>
    <row r="76" spans="2:6" ht="12.75">
      <c r="B76" s="196" t="s">
        <v>280</v>
      </c>
      <c r="C76" s="192" t="s">
        <v>281</v>
      </c>
      <c r="D76" s="201"/>
      <c r="E76" s="201"/>
      <c r="F76" s="409"/>
    </row>
    <row r="77" spans="2:6" ht="12.75">
      <c r="B77" s="197" t="s">
        <v>282</v>
      </c>
      <c r="C77" s="193" t="s">
        <v>283</v>
      </c>
      <c r="D77" s="202">
        <f>SUM(D79+D78)</f>
        <v>75499</v>
      </c>
      <c r="E77" s="202">
        <f>SUM(E79+E78)</f>
        <v>25362</v>
      </c>
      <c r="F77" s="202">
        <f>SUM(F79+F78)</f>
        <v>69200</v>
      </c>
    </row>
    <row r="78" spans="2:6" ht="12.75">
      <c r="B78" s="196" t="s">
        <v>284</v>
      </c>
      <c r="C78" s="192" t="s">
        <v>279</v>
      </c>
      <c r="D78" s="201"/>
      <c r="E78" s="201">
        <v>22250</v>
      </c>
      <c r="F78" s="409"/>
    </row>
    <row r="79" spans="2:6" ht="13.5" thickBot="1">
      <c r="B79" s="198" t="s">
        <v>285</v>
      </c>
      <c r="C79" s="194" t="s">
        <v>281</v>
      </c>
      <c r="D79" s="204">
        <v>75499</v>
      </c>
      <c r="E79" s="204">
        <v>3112</v>
      </c>
      <c r="F79" s="416">
        <v>69200</v>
      </c>
    </row>
    <row r="80" spans="2:5" ht="12.75">
      <c r="B80" s="190"/>
      <c r="C80" s="189"/>
      <c r="D80" s="189"/>
      <c r="E80" s="189"/>
    </row>
    <row r="81" spans="2:5" ht="12.75">
      <c r="B81" s="190"/>
      <c r="C81" s="189"/>
      <c r="D81" s="189"/>
      <c r="E81" s="189"/>
    </row>
    <row r="82" spans="2:5" ht="12.75">
      <c r="B82" s="570" t="s">
        <v>147</v>
      </c>
      <c r="C82" s="570"/>
      <c r="D82" s="570"/>
      <c r="E82" s="570"/>
    </row>
    <row r="83" spans="2:5" ht="13.5" thickBot="1">
      <c r="B83" s="114"/>
      <c r="C83" s="114"/>
      <c r="D83" s="114"/>
      <c r="E83" s="162"/>
    </row>
    <row r="84" spans="2:6" ht="26.25" thickBot="1">
      <c r="B84" s="77" t="s">
        <v>148</v>
      </c>
      <c r="C84" s="78" t="s">
        <v>149</v>
      </c>
      <c r="D84" s="374" t="s">
        <v>386</v>
      </c>
      <c r="E84" s="161" t="s">
        <v>320</v>
      </c>
      <c r="F84" s="79" t="s">
        <v>319</v>
      </c>
    </row>
    <row r="85" spans="2:6" ht="13.5" thickBot="1">
      <c r="B85" s="77">
        <v>1</v>
      </c>
      <c r="C85" s="78">
        <v>2</v>
      </c>
      <c r="D85" s="374">
        <v>3</v>
      </c>
      <c r="E85" s="154">
        <v>4</v>
      </c>
      <c r="F85" s="79">
        <v>5</v>
      </c>
    </row>
    <row r="86" spans="2:6" ht="13.5" thickBot="1">
      <c r="B86" s="80" t="s">
        <v>3</v>
      </c>
      <c r="C86" s="115" t="s">
        <v>150</v>
      </c>
      <c r="D86" s="157">
        <f>D87+D88+D89+D90+D91+D92+D93+D94+D95+D96+D97+D98</f>
        <v>951821</v>
      </c>
      <c r="E86" s="157">
        <f>E87+E88+E89+E90+E91+E92+E93+E94+E95+E96+E97+E98</f>
        <v>808966</v>
      </c>
      <c r="F86" s="116">
        <f>SUM(F87:F98)</f>
        <v>805409</v>
      </c>
    </row>
    <row r="87" spans="2:6" ht="12.75">
      <c r="B87" s="108" t="s">
        <v>151</v>
      </c>
      <c r="C87" s="109" t="s">
        <v>152</v>
      </c>
      <c r="D87" s="139">
        <v>364341</v>
      </c>
      <c r="E87" s="139">
        <v>270736</v>
      </c>
      <c r="F87" s="117">
        <v>235849</v>
      </c>
    </row>
    <row r="88" spans="2:6" ht="12.75">
      <c r="B88" s="88" t="s">
        <v>153</v>
      </c>
      <c r="C88" s="89" t="s">
        <v>347</v>
      </c>
      <c r="D88" s="136">
        <v>83444</v>
      </c>
      <c r="E88" s="136">
        <v>66206</v>
      </c>
      <c r="F88" s="119">
        <v>58678</v>
      </c>
    </row>
    <row r="89" spans="2:6" ht="12.75">
      <c r="B89" s="88" t="s">
        <v>154</v>
      </c>
      <c r="C89" s="89" t="s">
        <v>155</v>
      </c>
      <c r="D89" s="138">
        <v>215179</v>
      </c>
      <c r="E89" s="138">
        <v>143180</v>
      </c>
      <c r="F89" s="120">
        <v>181141</v>
      </c>
    </row>
    <row r="90" spans="2:6" ht="12.75">
      <c r="B90" s="88" t="s">
        <v>156</v>
      </c>
      <c r="C90" s="89" t="s">
        <v>67</v>
      </c>
      <c r="D90" s="156">
        <v>4213</v>
      </c>
      <c r="E90" s="156">
        <v>13262</v>
      </c>
      <c r="F90" s="120">
        <v>2011</v>
      </c>
    </row>
    <row r="91" spans="2:6" ht="25.5">
      <c r="B91" s="88" t="s">
        <v>157</v>
      </c>
      <c r="C91" s="89" t="s">
        <v>444</v>
      </c>
      <c r="D91" s="156"/>
      <c r="E91" s="156"/>
      <c r="F91" s="120"/>
    </row>
    <row r="92" spans="2:6" ht="12.75">
      <c r="B92" s="88" t="s">
        <v>158</v>
      </c>
      <c r="C92" s="89" t="s">
        <v>113</v>
      </c>
      <c r="D92" s="138">
        <v>49679</v>
      </c>
      <c r="E92" s="138">
        <v>13248</v>
      </c>
      <c r="F92" s="120">
        <v>18715</v>
      </c>
    </row>
    <row r="93" spans="2:6" ht="12.75">
      <c r="B93" s="88" t="s">
        <v>159</v>
      </c>
      <c r="C93" s="121" t="s">
        <v>160</v>
      </c>
      <c r="D93" s="158">
        <v>18509</v>
      </c>
      <c r="E93" s="158">
        <v>42071</v>
      </c>
      <c r="F93" s="120">
        <v>64594</v>
      </c>
    </row>
    <row r="94" spans="2:6" ht="12.75">
      <c r="B94" s="88" t="s">
        <v>161</v>
      </c>
      <c r="C94" s="121" t="s">
        <v>162</v>
      </c>
      <c r="D94" s="158"/>
      <c r="E94" s="158"/>
      <c r="F94" s="120"/>
    </row>
    <row r="95" spans="2:6" ht="12.75">
      <c r="B95" s="88" t="s">
        <v>163</v>
      </c>
      <c r="C95" s="89" t="s">
        <v>164</v>
      </c>
      <c r="D95" s="138">
        <v>203792</v>
      </c>
      <c r="E95" s="138">
        <v>247177</v>
      </c>
      <c r="F95" s="120">
        <v>231058</v>
      </c>
    </row>
    <row r="96" spans="2:6" ht="12.75">
      <c r="B96" s="88" t="s">
        <v>165</v>
      </c>
      <c r="C96" s="89" t="s">
        <v>83</v>
      </c>
      <c r="D96" s="138">
        <v>250</v>
      </c>
      <c r="E96" s="138">
        <v>190</v>
      </c>
      <c r="F96" s="120">
        <v>363</v>
      </c>
    </row>
    <row r="97" spans="2:6" ht="12.75">
      <c r="B97" s="85" t="s">
        <v>166</v>
      </c>
      <c r="C97" s="122" t="s">
        <v>167</v>
      </c>
      <c r="D97" s="138"/>
      <c r="E97" s="138"/>
      <c r="F97" s="120"/>
    </row>
    <row r="98" spans="2:6" ht="13.5" thickBot="1">
      <c r="B98" s="111" t="s">
        <v>168</v>
      </c>
      <c r="C98" s="123" t="s">
        <v>169</v>
      </c>
      <c r="D98" s="159">
        <v>12414</v>
      </c>
      <c r="E98" s="159">
        <v>12896</v>
      </c>
      <c r="F98" s="124">
        <v>13000</v>
      </c>
    </row>
    <row r="99" spans="2:6" ht="13.5" thickBot="1">
      <c r="B99" s="81" t="s">
        <v>7</v>
      </c>
      <c r="C99" s="125" t="s">
        <v>170</v>
      </c>
      <c r="D99" s="152">
        <f>D100+D101+D102+D103+D104+D105+D106</f>
        <v>602347</v>
      </c>
      <c r="E99" s="152">
        <f>E100+E101+E102+E103+E104+E105+E106</f>
        <v>81796</v>
      </c>
      <c r="F99" s="126">
        <f>SUM(F100:F106)</f>
        <v>390928</v>
      </c>
    </row>
    <row r="100" spans="2:6" ht="12.75">
      <c r="B100" s="94" t="s">
        <v>171</v>
      </c>
      <c r="C100" s="95" t="s">
        <v>172</v>
      </c>
      <c r="D100" s="137">
        <v>10663</v>
      </c>
      <c r="E100" s="137">
        <v>2843</v>
      </c>
      <c r="F100" s="127">
        <v>12789</v>
      </c>
    </row>
    <row r="101" spans="2:6" ht="12.75">
      <c r="B101" s="94" t="s">
        <v>173</v>
      </c>
      <c r="C101" s="89" t="s">
        <v>174</v>
      </c>
      <c r="D101" s="136">
        <v>590945</v>
      </c>
      <c r="E101" s="136">
        <v>78953</v>
      </c>
      <c r="F101" s="119">
        <v>364958</v>
      </c>
    </row>
    <row r="102" spans="2:6" ht="12.75">
      <c r="B102" s="94" t="s">
        <v>175</v>
      </c>
      <c r="C102" s="89" t="s">
        <v>85</v>
      </c>
      <c r="D102" s="136"/>
      <c r="E102" s="136"/>
      <c r="F102" s="119"/>
    </row>
    <row r="103" spans="2:6" ht="12.75">
      <c r="B103" s="94" t="s">
        <v>176</v>
      </c>
      <c r="C103" s="89" t="s">
        <v>177</v>
      </c>
      <c r="D103" s="136">
        <v>739</v>
      </c>
      <c r="E103" s="136"/>
      <c r="F103" s="119">
        <v>13181</v>
      </c>
    </row>
    <row r="104" spans="2:6" ht="12.75">
      <c r="B104" s="94" t="s">
        <v>178</v>
      </c>
      <c r="C104" s="89" t="s">
        <v>179</v>
      </c>
      <c r="D104" s="136"/>
      <c r="E104" s="136"/>
      <c r="F104" s="119"/>
    </row>
    <row r="105" spans="2:6" ht="12.75">
      <c r="B105" s="85" t="s">
        <v>180</v>
      </c>
      <c r="C105" s="122" t="s">
        <v>181</v>
      </c>
      <c r="D105" s="138"/>
      <c r="E105" s="138"/>
      <c r="F105" s="120"/>
    </row>
    <row r="106" spans="2:6" ht="13.5" thickBot="1">
      <c r="B106" s="97" t="s">
        <v>182</v>
      </c>
      <c r="C106" s="122" t="s">
        <v>183</v>
      </c>
      <c r="D106" s="138"/>
      <c r="E106" s="138"/>
      <c r="F106" s="120"/>
    </row>
    <row r="107" spans="2:6" ht="13.5" thickBot="1">
      <c r="B107" s="81" t="s">
        <v>11</v>
      </c>
      <c r="C107" s="125" t="s">
        <v>184</v>
      </c>
      <c r="D107" s="417"/>
      <c r="E107" s="152">
        <f>SUM(E108:E109)</f>
        <v>0</v>
      </c>
      <c r="F107" s="126">
        <f>SUM(F108:F109)</f>
        <v>9179</v>
      </c>
    </row>
    <row r="108" spans="2:6" ht="12.75">
      <c r="B108" s="94" t="s">
        <v>120</v>
      </c>
      <c r="C108" s="95" t="s">
        <v>185</v>
      </c>
      <c r="D108" s="418"/>
      <c r="E108" s="137"/>
      <c r="F108" s="127">
        <v>1262</v>
      </c>
    </row>
    <row r="109" spans="2:6" ht="13.5" thickBot="1">
      <c r="B109" s="88" t="s">
        <v>122</v>
      </c>
      <c r="C109" s="89" t="s">
        <v>0</v>
      </c>
      <c r="D109" s="419"/>
      <c r="E109" s="136"/>
      <c r="F109" s="119">
        <v>7917</v>
      </c>
    </row>
    <row r="110" spans="2:6" ht="13.5" thickBot="1">
      <c r="B110" s="81" t="s">
        <v>5</v>
      </c>
      <c r="C110" s="125" t="s">
        <v>186</v>
      </c>
      <c r="D110" s="154">
        <v>9051</v>
      </c>
      <c r="E110" s="153">
        <v>12644</v>
      </c>
      <c r="F110" s="128">
        <v>9740</v>
      </c>
    </row>
    <row r="111" spans="2:6" ht="13.5" thickBot="1">
      <c r="B111" s="81" t="s">
        <v>8</v>
      </c>
      <c r="C111" s="125" t="s">
        <v>187</v>
      </c>
      <c r="D111" s="417"/>
      <c r="E111" s="154"/>
      <c r="F111" s="128"/>
    </row>
    <row r="112" spans="2:6" ht="13.5" thickBot="1">
      <c r="B112" s="81" t="s">
        <v>12</v>
      </c>
      <c r="C112" s="125" t="s">
        <v>188</v>
      </c>
      <c r="D112" s="152">
        <f>D113+D116+D114+D115</f>
        <v>20711</v>
      </c>
      <c r="E112" s="152">
        <f>E113+E116+E114+E115</f>
        <v>99725</v>
      </c>
      <c r="F112" s="152">
        <f>F113+F116+F114+F115</f>
        <v>100154</v>
      </c>
    </row>
    <row r="113" spans="2:6" ht="12.75">
      <c r="B113" s="94" t="s">
        <v>136</v>
      </c>
      <c r="C113" s="95" t="s">
        <v>189</v>
      </c>
      <c r="D113" s="418"/>
      <c r="E113" s="155"/>
      <c r="F113" s="127"/>
    </row>
    <row r="114" spans="2:6" ht="12.75" customHeight="1">
      <c r="B114" s="135" t="s">
        <v>137</v>
      </c>
      <c r="C114" s="89" t="s">
        <v>196</v>
      </c>
      <c r="D114" s="156">
        <v>20711</v>
      </c>
      <c r="E114" s="156">
        <v>38918</v>
      </c>
      <c r="F114" s="118">
        <v>81141</v>
      </c>
    </row>
    <row r="115" spans="2:6" ht="12.75" customHeight="1">
      <c r="B115" s="135" t="s">
        <v>139</v>
      </c>
      <c r="C115" s="89" t="s">
        <v>198</v>
      </c>
      <c r="D115" s="89"/>
      <c r="E115" s="156">
        <v>60807</v>
      </c>
      <c r="F115" s="118">
        <v>19013</v>
      </c>
    </row>
    <row r="116" spans="2:7" ht="12.75" customHeight="1" thickBot="1">
      <c r="B116" s="97" t="s">
        <v>141</v>
      </c>
      <c r="C116" s="122" t="s">
        <v>190</v>
      </c>
      <c r="D116" s="420"/>
      <c r="E116" s="138"/>
      <c r="F116" s="120"/>
      <c r="G116" s="151"/>
    </row>
    <row r="117" spans="2:6" ht="13.5" thickBot="1">
      <c r="B117" s="81" t="s">
        <v>6</v>
      </c>
      <c r="C117" s="125" t="s">
        <v>191</v>
      </c>
      <c r="D117" s="152">
        <f>D86+D99+D107+D110+D112</f>
        <v>1583930</v>
      </c>
      <c r="E117" s="152">
        <f>E86+E99+E107+E110+E112</f>
        <v>1003131</v>
      </c>
      <c r="F117" s="126">
        <f>F86+F99+G113+F107+F110+F111+F112</f>
        <v>1315410</v>
      </c>
    </row>
    <row r="118" spans="2:6" ht="14.25" customHeight="1" thickBot="1">
      <c r="B118" s="566" t="s">
        <v>321</v>
      </c>
      <c r="C118" s="567"/>
      <c r="D118" s="567"/>
      <c r="E118" s="568"/>
      <c r="F118" s="128">
        <f>F117</f>
        <v>1315410</v>
      </c>
    </row>
    <row r="119" spans="2:6" ht="15" customHeight="1" thickBot="1">
      <c r="B119" s="566" t="s">
        <v>344</v>
      </c>
      <c r="C119" s="567"/>
      <c r="D119" s="567"/>
      <c r="E119" s="568"/>
      <c r="F119" s="128">
        <f>F50+F51</f>
        <v>1077420</v>
      </c>
    </row>
    <row r="120" spans="2:7" ht="15.75" customHeight="1" thickBot="1">
      <c r="B120" s="566" t="s">
        <v>209</v>
      </c>
      <c r="C120" s="567"/>
      <c r="D120" s="567"/>
      <c r="E120" s="568"/>
      <c r="F120" s="128">
        <f>F118-F119</f>
        <v>237990</v>
      </c>
      <c r="G120" s="151"/>
    </row>
    <row r="121" spans="2:6" ht="13.5" thickBot="1">
      <c r="B121" s="566" t="s">
        <v>211</v>
      </c>
      <c r="C121" s="567"/>
      <c r="D121" s="567"/>
      <c r="E121" s="568"/>
      <c r="F121" s="128">
        <v>168790</v>
      </c>
    </row>
    <row r="122" spans="2:6" ht="13.5" thickBot="1">
      <c r="B122" s="566" t="s">
        <v>210</v>
      </c>
      <c r="C122" s="567"/>
      <c r="D122" s="567"/>
      <c r="E122" s="568"/>
      <c r="F122" s="128">
        <f>F120-F121</f>
        <v>69200</v>
      </c>
    </row>
  </sheetData>
  <sheetProtection/>
  <mergeCells count="9">
    <mergeCell ref="B1:G1"/>
    <mergeCell ref="B122:E122"/>
    <mergeCell ref="B118:E118"/>
    <mergeCell ref="B119:E119"/>
    <mergeCell ref="B120:E120"/>
    <mergeCell ref="B121:E121"/>
    <mergeCell ref="B58:E58"/>
    <mergeCell ref="B82:E82"/>
    <mergeCell ref="B50:C50"/>
  </mergeCells>
  <printOptions/>
  <pageMargins left="0.7874015748031497" right="0.7874015748031497" top="0.3937007874015748" bottom="0.3937007874015748" header="0" footer="0"/>
  <pageSetup horizontalDpi="600" verticalDpi="600" orientation="portrait" paperSize="9" scale="66" r:id="rId1"/>
  <headerFooter alignWithMargins="0">
    <oddHeader>&amp;R4.sz. melléklet
..../2012(V.31.) Egyek Önk.</oddHeader>
  </headerFooter>
  <rowBreaks count="1" manualBreakCount="1"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P38"/>
  <sheetViews>
    <sheetView view="pageLayout" workbookViewId="0" topLeftCell="A1">
      <selection activeCell="A3" sqref="A3:O3"/>
    </sheetView>
  </sheetViews>
  <sheetFormatPr defaultColWidth="9.00390625" defaultRowHeight="12.75"/>
  <cols>
    <col min="1" max="1" width="19.75390625" style="0" customWidth="1"/>
  </cols>
  <sheetData>
    <row r="3" spans="1:15" ht="18">
      <c r="A3" s="573" t="s">
        <v>317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1:15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2.75">
      <c r="A7" s="65" t="s">
        <v>1</v>
      </c>
      <c r="B7" s="66" t="s">
        <v>86</v>
      </c>
      <c r="C7" s="66" t="s">
        <v>87</v>
      </c>
      <c r="D7" s="66" t="s">
        <v>88</v>
      </c>
      <c r="E7" s="66" t="s">
        <v>89</v>
      </c>
      <c r="F7" s="66" t="s">
        <v>90</v>
      </c>
      <c r="G7" s="66" t="s">
        <v>91</v>
      </c>
      <c r="H7" s="66" t="s">
        <v>92</v>
      </c>
      <c r="I7" s="66" t="s">
        <v>93</v>
      </c>
      <c r="J7" s="66" t="s">
        <v>94</v>
      </c>
      <c r="K7" s="66" t="s">
        <v>95</v>
      </c>
      <c r="L7" s="66" t="s">
        <v>96</v>
      </c>
      <c r="M7" s="66" t="s">
        <v>97</v>
      </c>
      <c r="N7" s="66" t="s">
        <v>98</v>
      </c>
      <c r="O7" s="66" t="s">
        <v>38</v>
      </c>
    </row>
    <row r="8" spans="1:15" ht="12.75">
      <c r="A8" s="67" t="s">
        <v>99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>
        <f aca="true" t="shared" si="0" ref="O8:O18">SUM(C8:N8)</f>
        <v>0</v>
      </c>
    </row>
    <row r="9" spans="1:15" ht="12.75">
      <c r="A9" s="67" t="s">
        <v>379</v>
      </c>
      <c r="B9" s="68">
        <v>395598</v>
      </c>
      <c r="C9" s="68">
        <v>19780</v>
      </c>
      <c r="D9" s="68">
        <v>32439</v>
      </c>
      <c r="E9" s="68">
        <v>30065</v>
      </c>
      <c r="F9" s="68">
        <v>32013</v>
      </c>
      <c r="G9" s="68">
        <v>32043</v>
      </c>
      <c r="H9" s="68">
        <v>30065</v>
      </c>
      <c r="I9" s="68">
        <v>32672</v>
      </c>
      <c r="J9" s="68">
        <v>32672</v>
      </c>
      <c r="K9" s="68">
        <v>32439</v>
      </c>
      <c r="L9" s="68">
        <v>32672</v>
      </c>
      <c r="M9" s="68">
        <v>32043</v>
      </c>
      <c r="N9" s="68">
        <v>56695</v>
      </c>
      <c r="O9" s="68">
        <f t="shared" si="0"/>
        <v>395598</v>
      </c>
    </row>
    <row r="10" spans="1:15" ht="29.25" customHeight="1">
      <c r="A10" s="223" t="s">
        <v>446</v>
      </c>
      <c r="B10" s="68">
        <v>420292</v>
      </c>
      <c r="C10" s="68">
        <v>35563</v>
      </c>
      <c r="D10" s="68">
        <v>35563</v>
      </c>
      <c r="E10" s="68">
        <v>35563</v>
      </c>
      <c r="F10" s="68">
        <v>35563</v>
      </c>
      <c r="G10" s="68">
        <v>35563</v>
      </c>
      <c r="H10" s="68">
        <v>35563</v>
      </c>
      <c r="I10" s="68">
        <v>35563</v>
      </c>
      <c r="J10" s="68">
        <v>32191</v>
      </c>
      <c r="K10" s="68">
        <v>35565</v>
      </c>
      <c r="L10" s="68">
        <v>34565</v>
      </c>
      <c r="M10" s="68">
        <v>34565</v>
      </c>
      <c r="N10" s="68">
        <v>34465</v>
      </c>
      <c r="O10" s="68">
        <f t="shared" si="0"/>
        <v>420292</v>
      </c>
    </row>
    <row r="11" spans="1:15" ht="48" customHeight="1">
      <c r="A11" s="223" t="s">
        <v>385</v>
      </c>
      <c r="B11" s="68">
        <v>353423</v>
      </c>
      <c r="C11" s="68">
        <v>25</v>
      </c>
      <c r="D11" s="68">
        <v>2324</v>
      </c>
      <c r="E11" s="68">
        <v>2737</v>
      </c>
      <c r="F11" s="68">
        <v>5765</v>
      </c>
      <c r="G11" s="68">
        <v>1265</v>
      </c>
      <c r="H11" s="68">
        <v>2151</v>
      </c>
      <c r="I11" s="68">
        <v>1265</v>
      </c>
      <c r="J11" s="68">
        <v>4706</v>
      </c>
      <c r="K11" s="68">
        <v>327072</v>
      </c>
      <c r="L11" s="68">
        <v>1265</v>
      </c>
      <c r="M11" s="68">
        <v>1607</v>
      </c>
      <c r="N11" s="68">
        <v>3241</v>
      </c>
      <c r="O11" s="68">
        <f t="shared" si="0"/>
        <v>353423</v>
      </c>
    </row>
    <row r="12" spans="1:15" ht="12.75">
      <c r="A12" s="67" t="s">
        <v>434</v>
      </c>
      <c r="B12" s="68">
        <v>239953</v>
      </c>
      <c r="C12" s="68">
        <v>16506</v>
      </c>
      <c r="D12" s="68">
        <v>16506</v>
      </c>
      <c r="E12" s="68">
        <v>37506</v>
      </c>
      <c r="F12" s="68">
        <v>16506</v>
      </c>
      <c r="G12" s="68">
        <v>16506</v>
      </c>
      <c r="H12" s="68">
        <v>16506</v>
      </c>
      <c r="I12" s="68">
        <v>16506</v>
      </c>
      <c r="J12" s="68">
        <v>16506</v>
      </c>
      <c r="K12" s="68">
        <f>37506+412</f>
        <v>37918</v>
      </c>
      <c r="L12" s="68">
        <v>15975</v>
      </c>
      <c r="M12" s="68">
        <v>16506</v>
      </c>
      <c r="N12" s="68">
        <v>16506</v>
      </c>
      <c r="O12" s="68">
        <f t="shared" si="0"/>
        <v>239953</v>
      </c>
    </row>
    <row r="13" spans="1:15" ht="12.75">
      <c r="A13" s="67" t="s">
        <v>100</v>
      </c>
      <c r="B13" s="68">
        <v>27314</v>
      </c>
      <c r="C13" s="68">
        <v>2700</v>
      </c>
      <c r="D13" s="68">
        <v>2700</v>
      </c>
      <c r="E13" s="68">
        <v>2700</v>
      </c>
      <c r="F13" s="68">
        <v>2700</v>
      </c>
      <c r="G13" s="68">
        <v>2700</v>
      </c>
      <c r="H13" s="68">
        <v>2700</v>
      </c>
      <c r="I13" s="68">
        <v>157</v>
      </c>
      <c r="J13" s="68">
        <v>157</v>
      </c>
      <c r="K13" s="68">
        <v>2700</v>
      </c>
      <c r="L13" s="68">
        <v>2700</v>
      </c>
      <c r="M13" s="68">
        <v>2700</v>
      </c>
      <c r="N13" s="68">
        <v>2700</v>
      </c>
      <c r="O13" s="68">
        <f t="shared" si="0"/>
        <v>27314</v>
      </c>
    </row>
    <row r="14" spans="1:16" ht="40.5" customHeight="1">
      <c r="A14" s="223" t="s">
        <v>435</v>
      </c>
      <c r="B14" s="68">
        <v>4575</v>
      </c>
      <c r="C14" s="68"/>
      <c r="D14" s="68"/>
      <c r="E14" s="68"/>
      <c r="F14" s="68"/>
      <c r="G14" s="68"/>
      <c r="H14" s="68"/>
      <c r="I14" s="68"/>
      <c r="J14" s="68"/>
      <c r="K14" s="68"/>
      <c r="L14" s="68">
        <v>4575</v>
      </c>
      <c r="M14" s="68"/>
      <c r="N14" s="68"/>
      <c r="O14" s="68">
        <f t="shared" si="0"/>
        <v>4575</v>
      </c>
      <c r="P14" s="252"/>
    </row>
    <row r="15" spans="1:15" ht="12.75">
      <c r="A15" s="67" t="s">
        <v>430</v>
      </c>
      <c r="B15" s="68">
        <v>136</v>
      </c>
      <c r="C15" s="68"/>
      <c r="D15" s="68">
        <v>64</v>
      </c>
      <c r="E15" s="68">
        <v>60</v>
      </c>
      <c r="F15" s="68">
        <v>4</v>
      </c>
      <c r="G15" s="68"/>
      <c r="H15" s="68">
        <v>4</v>
      </c>
      <c r="I15" s="68"/>
      <c r="J15" s="68">
        <v>4</v>
      </c>
      <c r="K15" s="68"/>
      <c r="L15" s="68"/>
      <c r="M15" s="68"/>
      <c r="N15" s="68"/>
      <c r="O15" s="68">
        <f t="shared" si="0"/>
        <v>136</v>
      </c>
    </row>
    <row r="16" spans="1:16" ht="37.5" customHeight="1">
      <c r="A16" s="223" t="s">
        <v>436</v>
      </c>
      <c r="B16" s="68">
        <v>56421</v>
      </c>
      <c r="C16" s="68">
        <v>1822</v>
      </c>
      <c r="D16" s="68">
        <v>1822</v>
      </c>
      <c r="E16" s="68">
        <v>9303</v>
      </c>
      <c r="F16" s="68">
        <v>5600</v>
      </c>
      <c r="G16" s="68">
        <v>5600</v>
      </c>
      <c r="H16" s="68">
        <v>5600</v>
      </c>
      <c r="I16" s="68">
        <v>4445</v>
      </c>
      <c r="J16" s="68">
        <v>4445</v>
      </c>
      <c r="K16" s="68">
        <v>4446</v>
      </c>
      <c r="L16" s="68">
        <v>4446</v>
      </c>
      <c r="M16" s="68">
        <v>4446</v>
      </c>
      <c r="N16" s="68">
        <v>4446</v>
      </c>
      <c r="O16" s="68">
        <f t="shared" si="0"/>
        <v>56421</v>
      </c>
      <c r="P16" s="252"/>
    </row>
    <row r="17" spans="1:15" ht="12.75">
      <c r="A17" s="67" t="s">
        <v>41</v>
      </c>
      <c r="B17" s="68">
        <v>168790</v>
      </c>
      <c r="C17" s="68">
        <v>15179</v>
      </c>
      <c r="D17" s="68">
        <v>15021</v>
      </c>
      <c r="E17" s="68">
        <v>15179</v>
      </c>
      <c r="F17" s="68">
        <v>16476</v>
      </c>
      <c r="G17" s="68">
        <v>9183</v>
      </c>
      <c r="H17" s="68">
        <v>13921</v>
      </c>
      <c r="I17" s="68">
        <v>15249</v>
      </c>
      <c r="J17" s="68">
        <v>7574</v>
      </c>
      <c r="K17" s="68">
        <v>15250</v>
      </c>
      <c r="L17" s="68">
        <v>15249</v>
      </c>
      <c r="M17" s="68">
        <v>15249</v>
      </c>
      <c r="N17" s="68">
        <v>15260</v>
      </c>
      <c r="O17" s="68">
        <f t="shared" si="0"/>
        <v>168790</v>
      </c>
    </row>
    <row r="18" spans="1:15" ht="12.75">
      <c r="A18" s="67" t="s">
        <v>101</v>
      </c>
      <c r="B18" s="68">
        <v>69200</v>
      </c>
      <c r="C18" s="68"/>
      <c r="D18" s="68">
        <v>891</v>
      </c>
      <c r="E18" s="68">
        <v>3278</v>
      </c>
      <c r="F18" s="68"/>
      <c r="G18" s="68">
        <v>450</v>
      </c>
      <c r="H18" s="68">
        <v>12626</v>
      </c>
      <c r="I18" s="68">
        <v>1250</v>
      </c>
      <c r="J18" s="68">
        <v>2981</v>
      </c>
      <c r="K18" s="68">
        <v>40559</v>
      </c>
      <c r="L18" s="68">
        <v>2255</v>
      </c>
      <c r="M18" s="68">
        <v>750</v>
      </c>
      <c r="N18" s="68">
        <v>4160</v>
      </c>
      <c r="O18" s="68">
        <f t="shared" si="0"/>
        <v>69200</v>
      </c>
    </row>
    <row r="19" spans="1:15" ht="12.75">
      <c r="A19" s="75" t="s">
        <v>102</v>
      </c>
      <c r="B19" s="76">
        <f>SUM(B9:B18)</f>
        <v>1735702</v>
      </c>
      <c r="C19" s="76">
        <f aca="true" t="shared" si="1" ref="C19:O19">SUM(C9:C18)</f>
        <v>91575</v>
      </c>
      <c r="D19" s="76">
        <f t="shared" si="1"/>
        <v>107330</v>
      </c>
      <c r="E19" s="76">
        <f t="shared" si="1"/>
        <v>136391</v>
      </c>
      <c r="F19" s="76">
        <f t="shared" si="1"/>
        <v>114627</v>
      </c>
      <c r="G19" s="76">
        <f t="shared" si="1"/>
        <v>103310</v>
      </c>
      <c r="H19" s="76">
        <f t="shared" si="1"/>
        <v>119136</v>
      </c>
      <c r="I19" s="76">
        <f t="shared" si="1"/>
        <v>107107</v>
      </c>
      <c r="J19" s="76">
        <f t="shared" si="1"/>
        <v>101236</v>
      </c>
      <c r="K19" s="76">
        <f t="shared" si="1"/>
        <v>495949</v>
      </c>
      <c r="L19" s="76">
        <f t="shared" si="1"/>
        <v>113702</v>
      </c>
      <c r="M19" s="76">
        <f t="shared" si="1"/>
        <v>107866</v>
      </c>
      <c r="N19" s="76">
        <f t="shared" si="1"/>
        <v>137473</v>
      </c>
      <c r="O19" s="76">
        <f t="shared" si="1"/>
        <v>1735702</v>
      </c>
    </row>
    <row r="20" spans="1:15" ht="12.7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2.7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2.75">
      <c r="A22" s="65" t="s">
        <v>1</v>
      </c>
      <c r="B22" s="66" t="s">
        <v>86</v>
      </c>
      <c r="C22" s="66" t="s">
        <v>87</v>
      </c>
      <c r="D22" s="66" t="s">
        <v>88</v>
      </c>
      <c r="E22" s="66" t="s">
        <v>89</v>
      </c>
      <c r="F22" s="66" t="s">
        <v>90</v>
      </c>
      <c r="G22" s="66" t="s">
        <v>91</v>
      </c>
      <c r="H22" s="66" t="s">
        <v>92</v>
      </c>
      <c r="I22" s="66" t="s">
        <v>93</v>
      </c>
      <c r="J22" s="66" t="s">
        <v>94</v>
      </c>
      <c r="K22" s="66" t="s">
        <v>95</v>
      </c>
      <c r="L22" s="66" t="s">
        <v>96</v>
      </c>
      <c r="M22" s="66" t="s">
        <v>97</v>
      </c>
      <c r="N22" s="66" t="s">
        <v>98</v>
      </c>
      <c r="O22" s="66" t="s">
        <v>38</v>
      </c>
    </row>
    <row r="23" spans="1:15" ht="12.75">
      <c r="A23" s="67" t="s">
        <v>103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2.75">
      <c r="A24" s="67" t="s">
        <v>104</v>
      </c>
      <c r="B24" s="68">
        <v>235849</v>
      </c>
      <c r="C24" s="68">
        <v>19603</v>
      </c>
      <c r="D24" s="68">
        <v>19603</v>
      </c>
      <c r="E24" s="68">
        <v>19571</v>
      </c>
      <c r="F24" s="68">
        <v>19603</v>
      </c>
      <c r="G24" s="68">
        <v>19603</v>
      </c>
      <c r="H24" s="68">
        <v>20251</v>
      </c>
      <c r="I24" s="68">
        <v>19603</v>
      </c>
      <c r="J24" s="68">
        <v>19603</v>
      </c>
      <c r="K24" s="68">
        <v>19603</v>
      </c>
      <c r="L24" s="68">
        <v>19602</v>
      </c>
      <c r="M24" s="68">
        <v>19602</v>
      </c>
      <c r="N24" s="68">
        <v>19602</v>
      </c>
      <c r="O24" s="68">
        <f aca="true" t="shared" si="2" ref="O24:O36">SUM(C24:N24)</f>
        <v>235849</v>
      </c>
    </row>
    <row r="25" spans="1:15" ht="40.5" customHeight="1">
      <c r="A25" s="223" t="s">
        <v>347</v>
      </c>
      <c r="B25" s="68">
        <v>58678</v>
      </c>
      <c r="C25" s="68">
        <v>4876</v>
      </c>
      <c r="D25" s="68">
        <v>4876</v>
      </c>
      <c r="E25" s="68">
        <v>4876</v>
      </c>
      <c r="F25" s="68">
        <v>4875</v>
      </c>
      <c r="G25" s="68">
        <v>4875</v>
      </c>
      <c r="H25" s="68">
        <v>5050</v>
      </c>
      <c r="I25" s="68">
        <v>4875</v>
      </c>
      <c r="J25" s="68">
        <v>4875</v>
      </c>
      <c r="K25" s="68">
        <v>4875</v>
      </c>
      <c r="L25" s="68">
        <v>4875</v>
      </c>
      <c r="M25" s="68">
        <v>4875</v>
      </c>
      <c r="N25" s="68">
        <v>4875</v>
      </c>
      <c r="O25" s="68">
        <f t="shared" si="2"/>
        <v>58678</v>
      </c>
    </row>
    <row r="26" spans="1:15" ht="12.75">
      <c r="A26" s="67" t="s">
        <v>105</v>
      </c>
      <c r="B26" s="147">
        <v>196152</v>
      </c>
      <c r="C26" s="68">
        <v>16304</v>
      </c>
      <c r="D26" s="68">
        <v>16304</v>
      </c>
      <c r="E26" s="68">
        <v>16304</v>
      </c>
      <c r="F26" s="68">
        <v>16304</v>
      </c>
      <c r="G26" s="68">
        <v>16304</v>
      </c>
      <c r="H26" s="68">
        <v>16374</v>
      </c>
      <c r="I26" s="68">
        <v>16374</v>
      </c>
      <c r="J26" s="68">
        <v>16374</v>
      </c>
      <c r="K26" s="68">
        <v>16374</v>
      </c>
      <c r="L26" s="68">
        <v>16376</v>
      </c>
      <c r="M26" s="68">
        <v>16382</v>
      </c>
      <c r="N26" s="68">
        <v>16378</v>
      </c>
      <c r="O26" s="68">
        <f>SUM(C26:N26)</f>
        <v>196152</v>
      </c>
    </row>
    <row r="27" spans="1:15" ht="49.5" customHeight="1">
      <c r="A27" s="223" t="s">
        <v>444</v>
      </c>
      <c r="B27" s="147">
        <v>420292</v>
      </c>
      <c r="C27" s="68">
        <v>35563</v>
      </c>
      <c r="D27" s="68">
        <v>35563</v>
      </c>
      <c r="E27" s="68">
        <v>35563</v>
      </c>
      <c r="F27" s="68">
        <v>35563</v>
      </c>
      <c r="G27" s="68">
        <v>32463</v>
      </c>
      <c r="H27" s="68">
        <v>35563</v>
      </c>
      <c r="I27" s="68">
        <v>35563</v>
      </c>
      <c r="J27" s="68">
        <v>32191</v>
      </c>
      <c r="K27" s="68">
        <v>35565</v>
      </c>
      <c r="L27" s="68">
        <v>35565</v>
      </c>
      <c r="M27" s="68">
        <v>35565</v>
      </c>
      <c r="N27" s="68">
        <v>35565</v>
      </c>
      <c r="O27" s="68">
        <f>SUM(C27:N27)</f>
        <v>420292</v>
      </c>
    </row>
    <row r="28" spans="1:15" ht="12.75">
      <c r="A28" s="67" t="s">
        <v>60</v>
      </c>
      <c r="B28" s="68">
        <v>9179</v>
      </c>
      <c r="C28" s="68"/>
      <c r="D28" s="68"/>
      <c r="E28" s="68"/>
      <c r="F28" s="68"/>
      <c r="G28" s="68">
        <v>1335</v>
      </c>
      <c r="H28" s="68">
        <v>48</v>
      </c>
      <c r="I28" s="68">
        <v>2411</v>
      </c>
      <c r="J28" s="68">
        <v>714</v>
      </c>
      <c r="K28" s="68">
        <v>4671</v>
      </c>
      <c r="L28" s="68"/>
      <c r="M28" s="68"/>
      <c r="N28" s="68"/>
      <c r="O28" s="68">
        <f t="shared" si="2"/>
        <v>9179</v>
      </c>
    </row>
    <row r="29" spans="1:15" s="148" customFormat="1" ht="12.75">
      <c r="A29" s="146" t="s">
        <v>106</v>
      </c>
      <c r="B29" s="147">
        <v>364958</v>
      </c>
      <c r="C29" s="147">
        <v>400</v>
      </c>
      <c r="D29" s="147">
        <v>3943</v>
      </c>
      <c r="E29" s="147">
        <v>4600</v>
      </c>
      <c r="F29" s="147">
        <v>1200</v>
      </c>
      <c r="G29" s="147">
        <v>875</v>
      </c>
      <c r="H29" s="147">
        <v>500</v>
      </c>
      <c r="I29" s="147">
        <v>750</v>
      </c>
      <c r="J29" s="147">
        <v>2981</v>
      </c>
      <c r="K29" s="147">
        <v>315665</v>
      </c>
      <c r="L29" s="147">
        <v>30500</v>
      </c>
      <c r="M29" s="147">
        <v>750</v>
      </c>
      <c r="N29" s="147">
        <v>2794</v>
      </c>
      <c r="O29" s="147">
        <f>SUM(C29:N29)</f>
        <v>364958</v>
      </c>
    </row>
    <row r="30" spans="1:15" ht="12.75">
      <c r="A30" s="67" t="s">
        <v>79</v>
      </c>
      <c r="B30" s="68">
        <v>12789</v>
      </c>
      <c r="C30" s="68"/>
      <c r="D30" s="68">
        <v>891</v>
      </c>
      <c r="E30" s="68"/>
      <c r="F30" s="68">
        <v>6647</v>
      </c>
      <c r="G30" s="68">
        <v>88</v>
      </c>
      <c r="H30" s="68">
        <v>766</v>
      </c>
      <c r="I30" s="68">
        <v>700</v>
      </c>
      <c r="J30" s="68">
        <v>1697</v>
      </c>
      <c r="K30" s="68"/>
      <c r="L30" s="68">
        <v>2000</v>
      </c>
      <c r="M30" s="68"/>
      <c r="N30" s="68"/>
      <c r="O30" s="68">
        <f t="shared" si="2"/>
        <v>12789</v>
      </c>
    </row>
    <row r="31" spans="1:15" ht="12.75">
      <c r="A31" s="67" t="s">
        <v>248</v>
      </c>
      <c r="B31" s="68">
        <v>13181</v>
      </c>
      <c r="C31" s="68"/>
      <c r="D31" s="68"/>
      <c r="E31" s="68">
        <v>300</v>
      </c>
      <c r="F31" s="68"/>
      <c r="G31" s="68"/>
      <c r="H31" s="68">
        <v>12626</v>
      </c>
      <c r="I31" s="68"/>
      <c r="J31" s="68"/>
      <c r="K31" s="68"/>
      <c r="L31" s="68">
        <v>255</v>
      </c>
      <c r="M31" s="68"/>
      <c r="N31" s="68"/>
      <c r="O31" s="68">
        <f t="shared" si="2"/>
        <v>13181</v>
      </c>
    </row>
    <row r="32" spans="1:15" ht="12.75">
      <c r="A32" s="67" t="s">
        <v>107</v>
      </c>
      <c r="B32" s="147">
        <v>64594</v>
      </c>
      <c r="C32" s="68">
        <v>4848</v>
      </c>
      <c r="D32" s="68">
        <v>4848</v>
      </c>
      <c r="E32" s="68">
        <v>5993</v>
      </c>
      <c r="F32" s="68">
        <v>4115</v>
      </c>
      <c r="G32" s="68">
        <v>5127</v>
      </c>
      <c r="H32" s="68">
        <v>5994</v>
      </c>
      <c r="I32" s="68">
        <v>4848</v>
      </c>
      <c r="J32" s="68">
        <v>7135</v>
      </c>
      <c r="K32" s="68">
        <v>5994</v>
      </c>
      <c r="L32" s="68">
        <v>4849</v>
      </c>
      <c r="M32" s="68">
        <v>4849</v>
      </c>
      <c r="N32" s="68">
        <v>5994</v>
      </c>
      <c r="O32" s="68">
        <f t="shared" si="2"/>
        <v>64594</v>
      </c>
    </row>
    <row r="33" spans="1:15" ht="12.75">
      <c r="A33" s="67" t="s">
        <v>110</v>
      </c>
      <c r="B33" s="147">
        <v>18715</v>
      </c>
      <c r="C33" s="68">
        <v>2458</v>
      </c>
      <c r="D33" s="68">
        <v>1439</v>
      </c>
      <c r="E33" s="68">
        <v>1435</v>
      </c>
      <c r="F33" s="68">
        <v>1435</v>
      </c>
      <c r="G33" s="68">
        <v>1434</v>
      </c>
      <c r="H33" s="68">
        <v>1434</v>
      </c>
      <c r="I33" s="68">
        <v>1316</v>
      </c>
      <c r="J33" s="68">
        <v>2024</v>
      </c>
      <c r="K33" s="68">
        <v>1435</v>
      </c>
      <c r="L33" s="68">
        <v>1435</v>
      </c>
      <c r="M33" s="68">
        <v>1435</v>
      </c>
      <c r="N33" s="68">
        <v>1435</v>
      </c>
      <c r="O33" s="68">
        <f t="shared" si="2"/>
        <v>18715</v>
      </c>
    </row>
    <row r="34" spans="1:15" ht="12.75">
      <c r="A34" s="67" t="s">
        <v>203</v>
      </c>
      <c r="B34" s="68">
        <v>231058</v>
      </c>
      <c r="C34" s="68">
        <v>19405</v>
      </c>
      <c r="D34" s="68">
        <v>19205</v>
      </c>
      <c r="E34" s="68">
        <v>19405</v>
      </c>
      <c r="F34" s="68">
        <v>19405</v>
      </c>
      <c r="G34" s="68">
        <v>19205</v>
      </c>
      <c r="H34" s="68">
        <v>19205</v>
      </c>
      <c r="I34" s="68">
        <v>19205</v>
      </c>
      <c r="J34" s="68">
        <v>19205</v>
      </c>
      <c r="K34" s="68">
        <v>19205</v>
      </c>
      <c r="L34" s="68">
        <v>19205</v>
      </c>
      <c r="M34" s="68">
        <v>19204</v>
      </c>
      <c r="N34" s="68">
        <v>19204</v>
      </c>
      <c r="O34" s="68">
        <f t="shared" si="2"/>
        <v>231058</v>
      </c>
    </row>
    <row r="35" spans="1:15" ht="12.75">
      <c r="A35" s="67" t="s">
        <v>111</v>
      </c>
      <c r="B35" s="68">
        <v>363</v>
      </c>
      <c r="C35" s="68">
        <v>10</v>
      </c>
      <c r="D35" s="68">
        <v>253</v>
      </c>
      <c r="E35" s="68">
        <v>10</v>
      </c>
      <c r="F35" s="68">
        <v>10</v>
      </c>
      <c r="G35" s="68">
        <v>10</v>
      </c>
      <c r="H35" s="68">
        <v>10</v>
      </c>
      <c r="I35" s="68"/>
      <c r="J35" s="68"/>
      <c r="K35" s="68">
        <v>15</v>
      </c>
      <c r="L35" s="68">
        <v>15</v>
      </c>
      <c r="M35" s="68">
        <v>15</v>
      </c>
      <c r="N35" s="68">
        <v>15</v>
      </c>
      <c r="O35" s="68">
        <f t="shared" si="2"/>
        <v>363</v>
      </c>
    </row>
    <row r="36" spans="1:15" ht="12.75">
      <c r="A36" s="67" t="s">
        <v>207</v>
      </c>
      <c r="B36" s="68">
        <v>81141</v>
      </c>
      <c r="C36" s="68">
        <v>6762</v>
      </c>
      <c r="D36" s="68">
        <v>6762</v>
      </c>
      <c r="E36" s="68">
        <v>6762</v>
      </c>
      <c r="F36" s="68">
        <v>6762</v>
      </c>
      <c r="G36" s="68">
        <v>6762</v>
      </c>
      <c r="H36" s="68">
        <v>6762</v>
      </c>
      <c r="I36" s="68">
        <v>6762</v>
      </c>
      <c r="J36" s="68">
        <v>6762</v>
      </c>
      <c r="K36" s="68">
        <v>6762</v>
      </c>
      <c r="L36" s="68">
        <v>6761</v>
      </c>
      <c r="M36" s="68">
        <v>6761</v>
      </c>
      <c r="N36" s="68">
        <v>6761</v>
      </c>
      <c r="O36" s="68">
        <f t="shared" si="2"/>
        <v>81141</v>
      </c>
    </row>
    <row r="37" spans="1:15" ht="12.75">
      <c r="A37" s="67" t="s">
        <v>108</v>
      </c>
      <c r="B37" s="68">
        <v>28753</v>
      </c>
      <c r="C37" s="68"/>
      <c r="D37" s="68">
        <v>2796</v>
      </c>
      <c r="E37" s="68">
        <v>8458</v>
      </c>
      <c r="F37" s="68">
        <v>750</v>
      </c>
      <c r="G37" s="68">
        <v>963</v>
      </c>
      <c r="H37" s="68">
        <v>4805</v>
      </c>
      <c r="I37" s="68">
        <v>200</v>
      </c>
      <c r="J37" s="68"/>
      <c r="K37" s="68">
        <v>7612</v>
      </c>
      <c r="L37" s="68">
        <v>735</v>
      </c>
      <c r="M37" s="68"/>
      <c r="N37" s="68">
        <v>2434</v>
      </c>
      <c r="O37" s="68">
        <f>SUM(C37:N37)</f>
        <v>28753</v>
      </c>
    </row>
    <row r="38" spans="1:15" ht="12.75">
      <c r="A38" s="75" t="s">
        <v>109</v>
      </c>
      <c r="B38" s="76">
        <f>SUM(B24:B37)</f>
        <v>1735702</v>
      </c>
      <c r="C38" s="76">
        <f>SUM(C24:C37)</f>
        <v>110229</v>
      </c>
      <c r="D38" s="76">
        <f aca="true" t="shared" si="3" ref="D38:M38">SUM(D24:D37)</f>
        <v>116483</v>
      </c>
      <c r="E38" s="76">
        <f t="shared" si="3"/>
        <v>123277</v>
      </c>
      <c r="F38" s="76">
        <f t="shared" si="3"/>
        <v>116669</v>
      </c>
      <c r="G38" s="76">
        <f t="shared" si="3"/>
        <v>109044</v>
      </c>
      <c r="H38" s="76">
        <f t="shared" si="3"/>
        <v>129388</v>
      </c>
      <c r="I38" s="76">
        <f t="shared" si="3"/>
        <v>112607</v>
      </c>
      <c r="J38" s="76">
        <f t="shared" si="3"/>
        <v>113561</v>
      </c>
      <c r="K38" s="76">
        <f t="shared" si="3"/>
        <v>437776</v>
      </c>
      <c r="L38" s="76">
        <f t="shared" si="3"/>
        <v>142173</v>
      </c>
      <c r="M38" s="76">
        <f t="shared" si="3"/>
        <v>109438</v>
      </c>
      <c r="N38" s="76">
        <f>SUM(N24:N37)</f>
        <v>115057</v>
      </c>
      <c r="O38" s="76">
        <f>SUM(O24:O37)</f>
        <v>1735702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69" r:id="rId1"/>
  <headerFooter alignWithMargins="0">
    <oddHeader>&amp;R5. sz. melléklet
.../2012.(V.31.)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P71"/>
  <sheetViews>
    <sheetView view="pageLayout" workbookViewId="0" topLeftCell="A1">
      <selection activeCell="A3" sqref="A3:P3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6" width="12.625" style="0" customWidth="1"/>
    <col min="7" max="7" width="18.00390625" style="0" customWidth="1"/>
    <col min="8" max="10" width="12.625" style="0" customWidth="1"/>
    <col min="11" max="11" width="17.875" style="0" customWidth="1"/>
    <col min="12" max="12" width="21.125" style="0" customWidth="1"/>
    <col min="13" max="13" width="13.875" style="0" customWidth="1"/>
    <col min="14" max="14" width="18.00390625" style="0" customWidth="1"/>
    <col min="15" max="15" width="22.625" style="0" customWidth="1"/>
    <col min="16" max="16" width="28.00390625" style="0" customWidth="1"/>
  </cols>
  <sheetData>
    <row r="3" spans="1:16" ht="15.75">
      <c r="A3" s="564" t="s">
        <v>316</v>
      </c>
      <c r="B3" s="574"/>
      <c r="C3" s="574"/>
      <c r="D3" s="574"/>
      <c r="E3" s="574"/>
      <c r="F3" s="574"/>
      <c r="G3" s="574"/>
      <c r="H3" s="574"/>
      <c r="I3" s="574"/>
      <c r="J3" s="575"/>
      <c r="K3" s="575"/>
      <c r="L3" s="575"/>
      <c r="M3" s="575"/>
      <c r="N3" s="575"/>
      <c r="O3" s="575"/>
      <c r="P3" s="575"/>
    </row>
    <row r="7" spans="15:16" ht="13.5" thickBot="1">
      <c r="O7" s="576" t="s">
        <v>13</v>
      </c>
      <c r="P7" s="576"/>
    </row>
    <row r="8" spans="1:16" ht="102" customHeight="1" thickBot="1">
      <c r="A8" s="542" t="s">
        <v>74</v>
      </c>
      <c r="B8" s="307" t="s">
        <v>75</v>
      </c>
      <c r="C8" s="307" t="s">
        <v>348</v>
      </c>
      <c r="D8" s="307" t="s">
        <v>76</v>
      </c>
      <c r="E8" s="307" t="s">
        <v>77</v>
      </c>
      <c r="F8" s="307" t="s">
        <v>201</v>
      </c>
      <c r="G8" s="307" t="s">
        <v>78</v>
      </c>
      <c r="H8" s="350" t="s">
        <v>80</v>
      </c>
      <c r="I8" s="427" t="s">
        <v>448</v>
      </c>
      <c r="J8" s="307" t="s">
        <v>79</v>
      </c>
      <c r="K8" s="307" t="s">
        <v>106</v>
      </c>
      <c r="L8" s="307" t="s">
        <v>34</v>
      </c>
      <c r="M8" s="307" t="s">
        <v>81</v>
      </c>
      <c r="N8" s="307" t="s">
        <v>82</v>
      </c>
      <c r="O8" s="307" t="s">
        <v>16</v>
      </c>
      <c r="P8" s="308" t="s">
        <v>38</v>
      </c>
    </row>
    <row r="9" spans="1:16" ht="21" customHeight="1" thickBot="1">
      <c r="A9" s="543"/>
      <c r="B9" s="58" t="s">
        <v>315</v>
      </c>
      <c r="C9" s="58" t="s">
        <v>314</v>
      </c>
      <c r="D9" s="58" t="s">
        <v>314</v>
      </c>
      <c r="E9" s="58" t="s">
        <v>314</v>
      </c>
      <c r="F9" s="58" t="s">
        <v>314</v>
      </c>
      <c r="G9" s="58" t="s">
        <v>314</v>
      </c>
      <c r="H9" s="58" t="s">
        <v>314</v>
      </c>
      <c r="I9" s="58" t="s">
        <v>315</v>
      </c>
      <c r="J9" s="58" t="s">
        <v>314</v>
      </c>
      <c r="K9" s="58" t="s">
        <v>314</v>
      </c>
      <c r="L9" s="58" t="s">
        <v>314</v>
      </c>
      <c r="M9" s="58" t="s">
        <v>314</v>
      </c>
      <c r="N9" s="58" t="s">
        <v>314</v>
      </c>
      <c r="O9" s="58" t="s">
        <v>314</v>
      </c>
      <c r="P9" s="58" t="s">
        <v>314</v>
      </c>
    </row>
    <row r="10" spans="1:16" s="260" customFormat="1" ht="21" customHeight="1" thickBot="1">
      <c r="A10" s="351" t="s">
        <v>214</v>
      </c>
      <c r="B10" s="145"/>
      <c r="C10" s="145"/>
      <c r="D10" s="225">
        <v>2338</v>
      </c>
      <c r="E10" s="225"/>
      <c r="F10" s="145"/>
      <c r="G10" s="145"/>
      <c r="H10" s="259"/>
      <c r="I10" s="259"/>
      <c r="J10" s="225"/>
      <c r="K10" s="225"/>
      <c r="L10" s="145"/>
      <c r="M10" s="145"/>
      <c r="N10" s="145"/>
      <c r="O10" s="145"/>
      <c r="P10" s="422">
        <f aca="true" t="shared" si="0" ref="P10:P48">SUM(B10:O10)</f>
        <v>2338</v>
      </c>
    </row>
    <row r="11" spans="1:16" s="260" customFormat="1" ht="21" customHeight="1" thickBot="1">
      <c r="A11" s="351" t="s">
        <v>249</v>
      </c>
      <c r="B11" s="145"/>
      <c r="C11" s="145"/>
      <c r="D11" s="225"/>
      <c r="E11" s="225"/>
      <c r="F11" s="145"/>
      <c r="G11" s="145">
        <v>660</v>
      </c>
      <c r="H11" s="259"/>
      <c r="I11" s="259"/>
      <c r="J11" s="225"/>
      <c r="K11" s="225">
        <v>346165</v>
      </c>
      <c r="L11" s="145"/>
      <c r="M11" s="145"/>
      <c r="N11" s="145"/>
      <c r="O11" s="145"/>
      <c r="P11" s="422">
        <f t="shared" si="0"/>
        <v>346825</v>
      </c>
    </row>
    <row r="12" spans="1:16" s="260" customFormat="1" ht="21" customHeight="1" thickBot="1">
      <c r="A12" s="351" t="s">
        <v>215</v>
      </c>
      <c r="B12" s="145"/>
      <c r="C12" s="145"/>
      <c r="D12" s="225"/>
      <c r="E12" s="225"/>
      <c r="F12" s="145"/>
      <c r="G12" s="145"/>
      <c r="H12" s="259"/>
      <c r="I12" s="259"/>
      <c r="J12" s="225">
        <v>10789</v>
      </c>
      <c r="K12" s="225">
        <v>2500</v>
      </c>
      <c r="L12" s="145">
        <v>12626</v>
      </c>
      <c r="M12" s="145"/>
      <c r="N12" s="145"/>
      <c r="O12" s="145"/>
      <c r="P12" s="422">
        <f t="shared" si="0"/>
        <v>25915</v>
      </c>
    </row>
    <row r="13" spans="1:16" ht="21" customHeight="1" thickBot="1">
      <c r="A13" s="351" t="s">
        <v>216</v>
      </c>
      <c r="B13" s="145"/>
      <c r="C13" s="145"/>
      <c r="D13" s="225"/>
      <c r="E13" s="225"/>
      <c r="F13" s="145"/>
      <c r="G13" s="145"/>
      <c r="H13" s="259"/>
      <c r="I13" s="259"/>
      <c r="J13" s="225"/>
      <c r="K13" s="225">
        <v>1143</v>
      </c>
      <c r="L13" s="145">
        <v>300</v>
      </c>
      <c r="M13" s="145"/>
      <c r="N13" s="145"/>
      <c r="O13" s="145"/>
      <c r="P13" s="422">
        <f t="shared" si="0"/>
        <v>1443</v>
      </c>
    </row>
    <row r="14" spans="1:16" ht="21" customHeight="1" thickBot="1">
      <c r="A14" s="351" t="s">
        <v>217</v>
      </c>
      <c r="B14" s="145"/>
      <c r="C14" s="145"/>
      <c r="D14" s="225"/>
      <c r="E14" s="225"/>
      <c r="F14" s="145"/>
      <c r="G14" s="145"/>
      <c r="H14" s="259"/>
      <c r="I14" s="259"/>
      <c r="J14" s="225">
        <v>2000</v>
      </c>
      <c r="K14" s="225"/>
      <c r="L14" s="145"/>
      <c r="M14" s="145"/>
      <c r="N14" s="145"/>
      <c r="O14" s="145"/>
      <c r="P14" s="422">
        <f t="shared" si="0"/>
        <v>2000</v>
      </c>
    </row>
    <row r="15" spans="1:16" ht="21" customHeight="1" thickBot="1">
      <c r="A15" s="351" t="s">
        <v>336</v>
      </c>
      <c r="B15" s="145"/>
      <c r="C15" s="145"/>
      <c r="D15" s="225">
        <v>857</v>
      </c>
      <c r="E15" s="225"/>
      <c r="F15" s="145"/>
      <c r="G15" s="145">
        <v>988</v>
      </c>
      <c r="H15" s="259"/>
      <c r="I15" s="259"/>
      <c r="J15" s="225"/>
      <c r="K15" s="225"/>
      <c r="L15" s="145"/>
      <c r="M15" s="145"/>
      <c r="N15" s="145"/>
      <c r="O15" s="145"/>
      <c r="P15" s="423">
        <f t="shared" si="0"/>
        <v>1845</v>
      </c>
    </row>
    <row r="16" spans="1:16" ht="21" customHeight="1" thickBot="1">
      <c r="A16" s="351" t="s">
        <v>218</v>
      </c>
      <c r="B16" s="145"/>
      <c r="C16" s="145"/>
      <c r="D16" s="225">
        <v>489</v>
      </c>
      <c r="E16" s="225"/>
      <c r="F16" s="145"/>
      <c r="G16" s="145"/>
      <c r="H16" s="259"/>
      <c r="I16" s="259"/>
      <c r="J16" s="225"/>
      <c r="K16" s="225"/>
      <c r="L16" s="145"/>
      <c r="M16" s="145"/>
      <c r="N16" s="145"/>
      <c r="O16" s="145"/>
      <c r="P16" s="422">
        <f t="shared" si="0"/>
        <v>489</v>
      </c>
    </row>
    <row r="17" spans="1:16" ht="21" customHeight="1" thickBot="1">
      <c r="A17" s="351" t="s">
        <v>219</v>
      </c>
      <c r="B17" s="145"/>
      <c r="C17" s="145"/>
      <c r="D17" s="225">
        <v>1139</v>
      </c>
      <c r="E17" s="225"/>
      <c r="F17" s="145"/>
      <c r="G17" s="145"/>
      <c r="H17" s="259"/>
      <c r="I17" s="259"/>
      <c r="J17" s="225"/>
      <c r="K17" s="225"/>
      <c r="L17" s="145"/>
      <c r="M17" s="145"/>
      <c r="N17" s="145"/>
      <c r="O17" s="145"/>
      <c r="P17" s="422">
        <f t="shared" si="0"/>
        <v>1139</v>
      </c>
    </row>
    <row r="18" spans="1:16" ht="21" customHeight="1" thickBot="1">
      <c r="A18" s="351" t="s">
        <v>220</v>
      </c>
      <c r="B18" s="145"/>
      <c r="C18" s="145"/>
      <c r="D18" s="225">
        <v>25145</v>
      </c>
      <c r="E18" s="225"/>
      <c r="F18" s="145"/>
      <c r="G18" s="145">
        <v>660</v>
      </c>
      <c r="H18" s="259"/>
      <c r="I18" s="259"/>
      <c r="J18" s="225"/>
      <c r="K18" s="225">
        <v>2794</v>
      </c>
      <c r="L18" s="145"/>
      <c r="M18" s="145"/>
      <c r="N18" s="145"/>
      <c r="O18" s="145"/>
      <c r="P18" s="422">
        <f t="shared" si="0"/>
        <v>28599</v>
      </c>
    </row>
    <row r="19" spans="1:16" ht="21" customHeight="1" thickBot="1">
      <c r="A19" s="351" t="s">
        <v>290</v>
      </c>
      <c r="B19" s="145">
        <v>648</v>
      </c>
      <c r="C19" s="145">
        <v>175</v>
      </c>
      <c r="D19" s="225">
        <v>7811</v>
      </c>
      <c r="E19" s="225"/>
      <c r="F19" s="145"/>
      <c r="G19" s="145">
        <v>31871</v>
      </c>
      <c r="H19" s="259">
        <v>1122</v>
      </c>
      <c r="I19" s="259"/>
      <c r="J19" s="225"/>
      <c r="K19" s="225"/>
      <c r="L19" s="145"/>
      <c r="M19" s="145"/>
      <c r="N19" s="145"/>
      <c r="O19" s="145"/>
      <c r="P19" s="422">
        <f t="shared" si="0"/>
        <v>41627</v>
      </c>
    </row>
    <row r="20" spans="1:16" ht="21" customHeight="1" thickBot="1">
      <c r="A20" s="351" t="s">
        <v>447</v>
      </c>
      <c r="B20" s="145"/>
      <c r="C20" s="145"/>
      <c r="D20" s="225"/>
      <c r="E20" s="225"/>
      <c r="F20" s="145"/>
      <c r="G20" s="145"/>
      <c r="H20" s="259"/>
      <c r="I20" s="259">
        <v>420292</v>
      </c>
      <c r="J20" s="225"/>
      <c r="K20" s="225"/>
      <c r="L20" s="145"/>
      <c r="M20" s="145"/>
      <c r="N20" s="145"/>
      <c r="O20" s="145"/>
      <c r="P20" s="422">
        <f t="shared" si="0"/>
        <v>420292</v>
      </c>
    </row>
    <row r="21" spans="1:16" ht="21" customHeight="1" thickBot="1">
      <c r="A21" s="351" t="s">
        <v>221</v>
      </c>
      <c r="B21" s="145"/>
      <c r="C21" s="145"/>
      <c r="D21" s="225">
        <v>16972</v>
      </c>
      <c r="E21" s="225"/>
      <c r="F21" s="145"/>
      <c r="G21" s="145"/>
      <c r="H21" s="259"/>
      <c r="I21" s="259"/>
      <c r="J21" s="225"/>
      <c r="K21" s="225"/>
      <c r="L21" s="145"/>
      <c r="M21" s="145">
        <v>100154</v>
      </c>
      <c r="N21" s="145">
        <v>9740</v>
      </c>
      <c r="O21" s="145"/>
      <c r="P21" s="422">
        <f t="shared" si="0"/>
        <v>126866</v>
      </c>
    </row>
    <row r="22" spans="1:16" ht="21" customHeight="1" thickBot="1">
      <c r="A22" s="351" t="s">
        <v>222</v>
      </c>
      <c r="B22" s="145"/>
      <c r="C22" s="145"/>
      <c r="D22" s="225"/>
      <c r="E22" s="225"/>
      <c r="F22" s="145"/>
      <c r="G22" s="145"/>
      <c r="H22" s="259">
        <v>370</v>
      </c>
      <c r="I22" s="259"/>
      <c r="J22" s="225"/>
      <c r="K22" s="225"/>
      <c r="L22" s="145"/>
      <c r="M22" s="145"/>
      <c r="N22" s="145"/>
      <c r="O22" s="145">
        <v>9179</v>
      </c>
      <c r="P22" s="422">
        <f t="shared" si="0"/>
        <v>9549</v>
      </c>
    </row>
    <row r="23" spans="1:16" ht="21" customHeight="1" thickBot="1">
      <c r="A23" s="351" t="s">
        <v>223</v>
      </c>
      <c r="B23" s="145"/>
      <c r="C23" s="145"/>
      <c r="D23" s="225">
        <v>662</v>
      </c>
      <c r="E23" s="225"/>
      <c r="F23" s="145"/>
      <c r="G23" s="145"/>
      <c r="H23" s="259"/>
      <c r="I23" s="259"/>
      <c r="J23" s="225"/>
      <c r="K23" s="225"/>
      <c r="L23" s="145"/>
      <c r="M23" s="145"/>
      <c r="N23" s="145"/>
      <c r="O23" s="145"/>
      <c r="P23" s="422">
        <f t="shared" si="0"/>
        <v>662</v>
      </c>
    </row>
    <row r="24" spans="1:16" ht="21" customHeight="1" thickBot="1">
      <c r="A24" s="351" t="s">
        <v>291</v>
      </c>
      <c r="B24" s="145"/>
      <c r="C24" s="145"/>
      <c r="D24" s="225"/>
      <c r="E24" s="225"/>
      <c r="F24" s="145"/>
      <c r="G24" s="145"/>
      <c r="H24" s="259">
        <v>279</v>
      </c>
      <c r="I24" s="259"/>
      <c r="J24" s="225"/>
      <c r="K24" s="225"/>
      <c r="L24" s="145"/>
      <c r="M24" s="145"/>
      <c r="N24" s="145"/>
      <c r="O24" s="145"/>
      <c r="P24" s="422">
        <f t="shared" si="0"/>
        <v>279</v>
      </c>
    </row>
    <row r="25" spans="1:16" ht="21" customHeight="1" thickBot="1">
      <c r="A25" s="351" t="s">
        <v>235</v>
      </c>
      <c r="B25" s="145"/>
      <c r="C25" s="145"/>
      <c r="D25" s="225"/>
      <c r="E25" s="225"/>
      <c r="F25" s="145"/>
      <c r="G25" s="145"/>
      <c r="H25" s="259">
        <v>5719</v>
      </c>
      <c r="I25" s="259"/>
      <c r="J25" s="225"/>
      <c r="K25" s="225"/>
      <c r="L25" s="145"/>
      <c r="M25" s="145"/>
      <c r="N25" s="145"/>
      <c r="O25" s="145"/>
      <c r="P25" s="422">
        <f t="shared" si="0"/>
        <v>5719</v>
      </c>
    </row>
    <row r="26" spans="1:16" ht="21" customHeight="1" thickBot="1">
      <c r="A26" s="351" t="s">
        <v>236</v>
      </c>
      <c r="B26" s="145"/>
      <c r="C26" s="145"/>
      <c r="D26" s="225">
        <v>105</v>
      </c>
      <c r="E26" s="225"/>
      <c r="F26" s="145"/>
      <c r="G26" s="145"/>
      <c r="H26" s="259"/>
      <c r="I26" s="259"/>
      <c r="J26" s="225"/>
      <c r="K26" s="225"/>
      <c r="L26" s="145"/>
      <c r="M26" s="145"/>
      <c r="N26" s="145"/>
      <c r="O26" s="145"/>
      <c r="P26" s="422">
        <f t="shared" si="0"/>
        <v>105</v>
      </c>
    </row>
    <row r="27" spans="1:16" ht="21" customHeight="1" thickBot="1">
      <c r="A27" s="351" t="s">
        <v>354</v>
      </c>
      <c r="B27" s="145"/>
      <c r="C27" s="145"/>
      <c r="D27" s="225">
        <v>9</v>
      </c>
      <c r="E27" s="225"/>
      <c r="F27" s="145">
        <v>117910</v>
      </c>
      <c r="G27" s="145"/>
      <c r="H27" s="259"/>
      <c r="I27" s="259"/>
      <c r="J27" s="225"/>
      <c r="K27" s="225"/>
      <c r="L27" s="145"/>
      <c r="M27" s="145"/>
      <c r="N27" s="145"/>
      <c r="O27" s="145"/>
      <c r="P27" s="422">
        <f t="shared" si="0"/>
        <v>117919</v>
      </c>
    </row>
    <row r="28" spans="1:16" ht="21" customHeight="1" thickBot="1">
      <c r="A28" s="351" t="s">
        <v>224</v>
      </c>
      <c r="B28" s="145"/>
      <c r="C28" s="145"/>
      <c r="D28" s="225"/>
      <c r="E28" s="225"/>
      <c r="F28" s="145">
        <v>2445</v>
      </c>
      <c r="G28" s="145"/>
      <c r="H28" s="259"/>
      <c r="I28" s="259"/>
      <c r="J28" s="225"/>
      <c r="K28" s="225"/>
      <c r="L28" s="145"/>
      <c r="M28" s="145"/>
      <c r="N28" s="145"/>
      <c r="O28" s="145"/>
      <c r="P28" s="422">
        <f t="shared" si="0"/>
        <v>2445</v>
      </c>
    </row>
    <row r="29" spans="1:16" ht="21" customHeight="1" thickBot="1">
      <c r="A29" s="351" t="s">
        <v>225</v>
      </c>
      <c r="B29" s="145"/>
      <c r="C29" s="145"/>
      <c r="D29" s="225"/>
      <c r="E29" s="225"/>
      <c r="F29" s="145">
        <v>42000</v>
      </c>
      <c r="G29" s="145"/>
      <c r="H29" s="259"/>
      <c r="I29" s="259"/>
      <c r="J29" s="225"/>
      <c r="K29" s="225"/>
      <c r="L29" s="145"/>
      <c r="M29" s="145"/>
      <c r="N29" s="145"/>
      <c r="O29" s="145"/>
      <c r="P29" s="422">
        <f t="shared" si="0"/>
        <v>42000</v>
      </c>
    </row>
    <row r="30" spans="1:16" ht="21" customHeight="1" thickBot="1">
      <c r="A30" s="351" t="s">
        <v>226</v>
      </c>
      <c r="B30" s="145"/>
      <c r="C30" s="145"/>
      <c r="D30" s="225"/>
      <c r="E30" s="225"/>
      <c r="F30" s="145">
        <v>33</v>
      </c>
      <c r="G30" s="145"/>
      <c r="H30" s="259"/>
      <c r="I30" s="259"/>
      <c r="J30" s="225"/>
      <c r="K30" s="225"/>
      <c r="L30" s="145"/>
      <c r="M30" s="145"/>
      <c r="N30" s="145"/>
      <c r="O30" s="145"/>
      <c r="P30" s="422">
        <f t="shared" si="0"/>
        <v>33</v>
      </c>
    </row>
    <row r="31" spans="1:16" ht="21" customHeight="1" thickBot="1">
      <c r="A31" s="351" t="s">
        <v>227</v>
      </c>
      <c r="B31" s="145"/>
      <c r="C31" s="145">
        <v>3427</v>
      </c>
      <c r="D31" s="225"/>
      <c r="E31" s="225"/>
      <c r="F31" s="145">
        <v>14278</v>
      </c>
      <c r="G31" s="145"/>
      <c r="H31" s="259"/>
      <c r="I31" s="259"/>
      <c r="J31" s="225"/>
      <c r="K31" s="225"/>
      <c r="L31" s="145"/>
      <c r="M31" s="145"/>
      <c r="N31" s="145"/>
      <c r="O31" s="145"/>
      <c r="P31" s="422">
        <f t="shared" si="0"/>
        <v>17705</v>
      </c>
    </row>
    <row r="32" spans="1:16" ht="21" customHeight="1" thickBot="1">
      <c r="A32" s="351" t="s">
        <v>353</v>
      </c>
      <c r="B32" s="145"/>
      <c r="C32" s="145"/>
      <c r="D32" s="225">
        <v>1054</v>
      </c>
      <c r="E32" s="225"/>
      <c r="F32" s="145"/>
      <c r="G32" s="145"/>
      <c r="H32" s="259"/>
      <c r="I32" s="259"/>
      <c r="J32" s="225"/>
      <c r="K32" s="225">
        <v>2981</v>
      </c>
      <c r="L32" s="145"/>
      <c r="M32" s="145"/>
      <c r="N32" s="145"/>
      <c r="O32" s="145"/>
      <c r="P32" s="422">
        <f t="shared" si="0"/>
        <v>4035</v>
      </c>
    </row>
    <row r="33" spans="1:16" ht="21" customHeight="1" thickBot="1">
      <c r="A33" s="351" t="s">
        <v>228</v>
      </c>
      <c r="B33" s="145"/>
      <c r="C33" s="145"/>
      <c r="D33" s="225">
        <v>4652</v>
      </c>
      <c r="E33" s="225"/>
      <c r="F33" s="145">
        <v>675</v>
      </c>
      <c r="G33" s="145"/>
      <c r="H33" s="259"/>
      <c r="I33" s="259"/>
      <c r="J33" s="225"/>
      <c r="K33" s="225"/>
      <c r="L33" s="145"/>
      <c r="M33" s="145"/>
      <c r="N33" s="145"/>
      <c r="O33" s="145"/>
      <c r="P33" s="422">
        <f t="shared" si="0"/>
        <v>5327</v>
      </c>
    </row>
    <row r="34" spans="1:16" ht="21" customHeight="1" thickBot="1">
      <c r="A34" s="351" t="s">
        <v>229</v>
      </c>
      <c r="B34" s="145"/>
      <c r="C34" s="145"/>
      <c r="D34" s="225"/>
      <c r="E34" s="225"/>
      <c r="F34" s="145">
        <v>1430</v>
      </c>
      <c r="G34" s="145"/>
      <c r="H34" s="259"/>
      <c r="I34" s="259"/>
      <c r="J34" s="225"/>
      <c r="K34" s="225"/>
      <c r="L34" s="145"/>
      <c r="M34" s="145"/>
      <c r="N34" s="145"/>
      <c r="O34" s="145"/>
      <c r="P34" s="422">
        <f t="shared" si="0"/>
        <v>1430</v>
      </c>
    </row>
    <row r="35" spans="1:16" ht="21" customHeight="1" thickBot="1">
      <c r="A35" s="351" t="s">
        <v>230</v>
      </c>
      <c r="B35" s="145"/>
      <c r="C35" s="145"/>
      <c r="D35" s="225"/>
      <c r="E35" s="225"/>
      <c r="F35" s="145">
        <v>1000</v>
      </c>
      <c r="G35" s="145"/>
      <c r="H35" s="259">
        <v>1000</v>
      </c>
      <c r="I35" s="259"/>
      <c r="J35" s="225"/>
      <c r="K35" s="225"/>
      <c r="L35" s="145"/>
      <c r="M35" s="145"/>
      <c r="N35" s="145"/>
      <c r="O35" s="145"/>
      <c r="P35" s="422">
        <f t="shared" si="0"/>
        <v>2000</v>
      </c>
    </row>
    <row r="36" spans="1:16" ht="21" customHeight="1" thickBot="1">
      <c r="A36" s="351" t="s">
        <v>231</v>
      </c>
      <c r="B36" s="145"/>
      <c r="C36" s="145"/>
      <c r="D36" s="225"/>
      <c r="E36" s="225"/>
      <c r="F36" s="145">
        <v>457</v>
      </c>
      <c r="G36" s="145"/>
      <c r="H36" s="259"/>
      <c r="I36" s="259"/>
      <c r="J36" s="225"/>
      <c r="K36" s="225"/>
      <c r="L36" s="145"/>
      <c r="M36" s="145"/>
      <c r="N36" s="145"/>
      <c r="O36" s="145"/>
      <c r="P36" s="422">
        <f t="shared" si="0"/>
        <v>457</v>
      </c>
    </row>
    <row r="37" spans="1:16" ht="21" customHeight="1" thickBot="1">
      <c r="A37" s="351" t="s">
        <v>232</v>
      </c>
      <c r="B37" s="145"/>
      <c r="C37" s="145"/>
      <c r="D37" s="225"/>
      <c r="E37" s="225"/>
      <c r="F37" s="145">
        <v>692</v>
      </c>
      <c r="G37" s="145"/>
      <c r="H37" s="259"/>
      <c r="I37" s="259"/>
      <c r="J37" s="225"/>
      <c r="K37" s="225"/>
      <c r="L37" s="145"/>
      <c r="M37" s="145"/>
      <c r="N37" s="145"/>
      <c r="O37" s="145"/>
      <c r="P37" s="422">
        <f t="shared" si="0"/>
        <v>692</v>
      </c>
    </row>
    <row r="38" spans="1:16" ht="21" customHeight="1" thickBot="1">
      <c r="A38" s="351" t="s">
        <v>233</v>
      </c>
      <c r="B38" s="145">
        <v>1609</v>
      </c>
      <c r="C38" s="145">
        <v>347</v>
      </c>
      <c r="D38" s="225">
        <v>1462</v>
      </c>
      <c r="E38" s="225"/>
      <c r="F38" s="145"/>
      <c r="G38" s="145"/>
      <c r="H38" s="259"/>
      <c r="I38" s="259"/>
      <c r="J38" s="225"/>
      <c r="K38" s="225"/>
      <c r="L38" s="145"/>
      <c r="M38" s="145"/>
      <c r="N38" s="145"/>
      <c r="O38" s="145"/>
      <c r="P38" s="422">
        <f t="shared" si="0"/>
        <v>3418</v>
      </c>
    </row>
    <row r="39" spans="1:16" ht="21" customHeight="1" thickBot="1">
      <c r="A39" s="351" t="s">
        <v>355</v>
      </c>
      <c r="B39" s="145">
        <v>8735</v>
      </c>
      <c r="C39" s="145">
        <v>1191</v>
      </c>
      <c r="D39" s="225">
        <v>772</v>
      </c>
      <c r="E39" s="225"/>
      <c r="F39" s="145"/>
      <c r="G39" s="145"/>
      <c r="H39" s="259"/>
      <c r="I39" s="259"/>
      <c r="J39" s="225"/>
      <c r="K39" s="225"/>
      <c r="L39" s="145"/>
      <c r="M39" s="145"/>
      <c r="N39" s="145"/>
      <c r="O39" s="145"/>
      <c r="P39" s="422">
        <f t="shared" si="0"/>
        <v>10698</v>
      </c>
    </row>
    <row r="40" spans="1:16" ht="21" customHeight="1" thickBot="1">
      <c r="A40" s="351" t="s">
        <v>356</v>
      </c>
      <c r="B40" s="145">
        <v>11440</v>
      </c>
      <c r="C40" s="145">
        <v>1544</v>
      </c>
      <c r="D40" s="225">
        <v>16853</v>
      </c>
      <c r="E40" s="225"/>
      <c r="F40" s="145"/>
      <c r="G40" s="145"/>
      <c r="H40" s="259"/>
      <c r="I40" s="259"/>
      <c r="J40" s="225"/>
      <c r="K40" s="225"/>
      <c r="L40" s="145"/>
      <c r="M40" s="145"/>
      <c r="N40" s="145"/>
      <c r="O40" s="145"/>
      <c r="P40" s="422">
        <f t="shared" si="0"/>
        <v>29837</v>
      </c>
    </row>
    <row r="41" spans="1:16" ht="21" customHeight="1" thickBot="1">
      <c r="A41" s="351" t="s">
        <v>234</v>
      </c>
      <c r="B41" s="145"/>
      <c r="C41" s="145"/>
      <c r="D41" s="225"/>
      <c r="E41" s="225"/>
      <c r="F41" s="145"/>
      <c r="G41" s="145">
        <v>2501</v>
      </c>
      <c r="H41" s="259"/>
      <c r="I41" s="259"/>
      <c r="J41" s="225"/>
      <c r="K41" s="225"/>
      <c r="L41" s="145"/>
      <c r="M41" s="145"/>
      <c r="N41" s="145"/>
      <c r="O41" s="145"/>
      <c r="P41" s="422">
        <f t="shared" si="0"/>
        <v>2501</v>
      </c>
    </row>
    <row r="42" spans="1:16" ht="21" customHeight="1" thickBot="1">
      <c r="A42" s="351" t="s">
        <v>237</v>
      </c>
      <c r="B42" s="145"/>
      <c r="C42" s="145"/>
      <c r="D42" s="225">
        <v>6</v>
      </c>
      <c r="E42" s="225"/>
      <c r="F42" s="145"/>
      <c r="G42" s="145"/>
      <c r="H42" s="259"/>
      <c r="I42" s="259"/>
      <c r="J42" s="225"/>
      <c r="K42" s="225">
        <v>875</v>
      </c>
      <c r="L42" s="145"/>
      <c r="M42" s="145"/>
      <c r="N42" s="145"/>
      <c r="O42" s="145"/>
      <c r="P42" s="422">
        <f t="shared" si="0"/>
        <v>881</v>
      </c>
    </row>
    <row r="43" spans="1:16" ht="21" customHeight="1" thickBot="1">
      <c r="A43" s="351" t="s">
        <v>357</v>
      </c>
      <c r="B43" s="145"/>
      <c r="C43" s="145"/>
      <c r="D43" s="225"/>
      <c r="E43" s="225"/>
      <c r="F43" s="145"/>
      <c r="G43" s="145">
        <v>6685</v>
      </c>
      <c r="H43" s="259"/>
      <c r="I43" s="259"/>
      <c r="J43" s="225"/>
      <c r="K43" s="225">
        <v>255</v>
      </c>
      <c r="L43" s="145"/>
      <c r="M43" s="145"/>
      <c r="N43" s="145"/>
      <c r="O43" s="145"/>
      <c r="P43" s="422">
        <f t="shared" si="0"/>
        <v>6940</v>
      </c>
    </row>
    <row r="44" spans="1:16" ht="21" customHeight="1" thickBot="1">
      <c r="A44" s="351" t="s">
        <v>358</v>
      </c>
      <c r="B44" s="145"/>
      <c r="C44" s="145"/>
      <c r="D44" s="225"/>
      <c r="E44" s="225">
        <v>120</v>
      </c>
      <c r="F44" s="145"/>
      <c r="G44" s="145"/>
      <c r="H44" s="259"/>
      <c r="I44" s="259"/>
      <c r="J44" s="225"/>
      <c r="K44" s="225"/>
      <c r="L44" s="145"/>
      <c r="M44" s="145"/>
      <c r="N44" s="145"/>
      <c r="O44" s="145"/>
      <c r="P44" s="422">
        <f t="shared" si="0"/>
        <v>120</v>
      </c>
    </row>
    <row r="45" spans="1:16" ht="21" customHeight="1" thickBot="1">
      <c r="A45" s="351" t="s">
        <v>359</v>
      </c>
      <c r="B45" s="145"/>
      <c r="C45" s="145"/>
      <c r="D45" s="225"/>
      <c r="E45" s="225">
        <v>243</v>
      </c>
      <c r="F45" s="145"/>
      <c r="G45" s="145"/>
      <c r="H45" s="259"/>
      <c r="I45" s="259"/>
      <c r="J45" s="225"/>
      <c r="K45" s="225"/>
      <c r="L45" s="145"/>
      <c r="M45" s="145"/>
      <c r="N45" s="145"/>
      <c r="O45" s="145"/>
      <c r="P45" s="422">
        <f t="shared" si="0"/>
        <v>243</v>
      </c>
    </row>
    <row r="46" spans="1:16" ht="21" customHeight="1" thickBot="1">
      <c r="A46" s="351" t="s">
        <v>360</v>
      </c>
      <c r="B46" s="145"/>
      <c r="C46" s="145"/>
      <c r="D46" s="225"/>
      <c r="E46" s="225"/>
      <c r="F46" s="145"/>
      <c r="G46" s="145"/>
      <c r="H46" s="259">
        <v>1660</v>
      </c>
      <c r="I46" s="259"/>
      <c r="J46" s="225"/>
      <c r="K46" s="225"/>
      <c r="L46" s="145"/>
      <c r="M46" s="145"/>
      <c r="N46" s="145"/>
      <c r="O46" s="145"/>
      <c r="P46" s="422">
        <f t="shared" si="0"/>
        <v>1660</v>
      </c>
    </row>
    <row r="47" spans="1:16" ht="21" customHeight="1" thickBot="1">
      <c r="A47" s="351" t="s">
        <v>437</v>
      </c>
      <c r="B47" s="145"/>
      <c r="C47" s="145"/>
      <c r="D47" s="225"/>
      <c r="E47" s="225"/>
      <c r="F47" s="145"/>
      <c r="G47" s="145"/>
      <c r="H47" s="259">
        <v>2156</v>
      </c>
      <c r="I47" s="259"/>
      <c r="J47" s="225"/>
      <c r="K47" s="225"/>
      <c r="L47" s="145"/>
      <c r="M47" s="145"/>
      <c r="N47" s="145"/>
      <c r="O47" s="145"/>
      <c r="P47" s="422">
        <f t="shared" si="0"/>
        <v>2156</v>
      </c>
    </row>
    <row r="48" spans="1:16" ht="21" customHeight="1" thickBot="1">
      <c r="A48" s="351" t="s">
        <v>438</v>
      </c>
      <c r="B48" s="145"/>
      <c r="C48" s="145"/>
      <c r="D48" s="225">
        <v>2000</v>
      </c>
      <c r="E48" s="225"/>
      <c r="F48" s="145"/>
      <c r="G48" s="145"/>
      <c r="H48" s="259"/>
      <c r="I48" s="259"/>
      <c r="J48" s="225"/>
      <c r="K48" s="225"/>
      <c r="L48" s="145"/>
      <c r="M48" s="145"/>
      <c r="N48" s="145"/>
      <c r="O48" s="145"/>
      <c r="P48" s="422">
        <f t="shared" si="0"/>
        <v>2000</v>
      </c>
    </row>
    <row r="49" spans="1:16" ht="21" customHeight="1" thickBot="1">
      <c r="A49" s="251" t="s">
        <v>15</v>
      </c>
      <c r="B49" s="261">
        <f>SUM(B10:B48)</f>
        <v>22432</v>
      </c>
      <c r="C49" s="261">
        <f>SUM(C10:C48)</f>
        <v>6684</v>
      </c>
      <c r="D49" s="261">
        <f>SUM(D10:D48)</f>
        <v>82326</v>
      </c>
      <c r="E49" s="261">
        <f aca="true" t="shared" si="1" ref="E49:P49">SUM(E10:E48)</f>
        <v>363</v>
      </c>
      <c r="F49" s="261">
        <f t="shared" si="1"/>
        <v>180920</v>
      </c>
      <c r="G49" s="261">
        <f t="shared" si="1"/>
        <v>43365</v>
      </c>
      <c r="H49" s="261">
        <f t="shared" si="1"/>
        <v>12306</v>
      </c>
      <c r="I49" s="261">
        <f t="shared" si="1"/>
        <v>420292</v>
      </c>
      <c r="J49" s="261">
        <f t="shared" si="1"/>
        <v>12789</v>
      </c>
      <c r="K49" s="261">
        <f t="shared" si="1"/>
        <v>356713</v>
      </c>
      <c r="L49" s="261">
        <f t="shared" si="1"/>
        <v>12926</v>
      </c>
      <c r="M49" s="261">
        <f t="shared" si="1"/>
        <v>100154</v>
      </c>
      <c r="N49" s="261">
        <f t="shared" si="1"/>
        <v>9740</v>
      </c>
      <c r="O49" s="261">
        <f t="shared" si="1"/>
        <v>9179</v>
      </c>
      <c r="P49" s="261">
        <f t="shared" si="1"/>
        <v>1270189</v>
      </c>
    </row>
    <row r="51" spans="5:16" ht="12.75">
      <c r="E51" s="2"/>
      <c r="F51" s="2"/>
      <c r="K51" s="226"/>
      <c r="P51" s="2"/>
    </row>
    <row r="53" spans="1:9" ht="12.75">
      <c r="A53" s="262"/>
      <c r="B53" s="59"/>
      <c r="C53" s="59"/>
      <c r="D53" s="59"/>
      <c r="E53" s="59"/>
      <c r="F53" s="59"/>
      <c r="G53" s="59"/>
      <c r="H53" s="60"/>
      <c r="I53" s="60"/>
    </row>
    <row r="54" spans="1:9" ht="12.75">
      <c r="A54" s="263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62"/>
      <c r="B55" s="220"/>
      <c r="C55" s="220"/>
      <c r="D55" s="220"/>
      <c r="E55" s="220"/>
      <c r="F55" s="220"/>
      <c r="G55" s="220"/>
      <c r="H55" s="34"/>
      <c r="I55" s="34"/>
    </row>
    <row r="56" spans="1:9" ht="12.75">
      <c r="A56" s="62"/>
      <c r="B56" s="220"/>
      <c r="C56" s="220"/>
      <c r="D56" s="221"/>
      <c r="E56" s="220"/>
      <c r="F56" s="220"/>
      <c r="G56" s="220"/>
      <c r="H56" s="34"/>
      <c r="I56" s="34"/>
    </row>
    <row r="57" spans="1:9" ht="12.75">
      <c r="A57" s="62"/>
      <c r="B57" s="220"/>
      <c r="C57" s="220"/>
      <c r="D57" s="220"/>
      <c r="E57" s="220"/>
      <c r="F57" s="220"/>
      <c r="G57" s="220"/>
      <c r="H57" s="34"/>
      <c r="I57" s="34"/>
    </row>
    <row r="58" spans="1:9" ht="12.75">
      <c r="A58" s="62"/>
      <c r="B58" s="220"/>
      <c r="C58" s="220"/>
      <c r="D58" s="220"/>
      <c r="E58" s="220"/>
      <c r="F58" s="220"/>
      <c r="G58" s="220"/>
      <c r="H58" s="34"/>
      <c r="I58" s="34"/>
    </row>
    <row r="59" spans="1:9" ht="12.75">
      <c r="A59" s="62"/>
      <c r="B59" s="220"/>
      <c r="C59" s="220"/>
      <c r="D59" s="220"/>
      <c r="E59" s="220"/>
      <c r="F59" s="220"/>
      <c r="G59" s="220"/>
      <c r="H59" s="34"/>
      <c r="I59" s="34"/>
    </row>
    <row r="60" spans="1:9" ht="12.75">
      <c r="A60" s="62"/>
      <c r="B60" s="220"/>
      <c r="C60" s="220"/>
      <c r="D60" s="220"/>
      <c r="E60" s="220"/>
      <c r="F60" s="220"/>
      <c r="G60" s="220"/>
      <c r="H60" s="34"/>
      <c r="I60" s="34"/>
    </row>
    <row r="61" spans="1:9" ht="12.75">
      <c r="A61" s="62"/>
      <c r="B61" s="220"/>
      <c r="C61" s="220"/>
      <c r="D61" s="220"/>
      <c r="E61" s="220"/>
      <c r="F61" s="220"/>
      <c r="G61" s="220"/>
      <c r="H61" s="34"/>
      <c r="I61" s="34"/>
    </row>
    <row r="62" spans="1:9" ht="12.75">
      <c r="A62" s="62"/>
      <c r="B62" s="220"/>
      <c r="C62" s="220"/>
      <c r="D62" s="220"/>
      <c r="E62" s="220"/>
      <c r="F62" s="220"/>
      <c r="G62" s="220"/>
      <c r="H62" s="34"/>
      <c r="I62" s="34"/>
    </row>
    <row r="63" spans="1:9" ht="12.75">
      <c r="A63" s="62"/>
      <c r="B63" s="220"/>
      <c r="C63" s="220"/>
      <c r="D63" s="220"/>
      <c r="E63" s="220"/>
      <c r="F63" s="220"/>
      <c r="G63" s="220"/>
      <c r="H63" s="34"/>
      <c r="I63" s="34"/>
    </row>
    <row r="64" spans="1:9" ht="12.75">
      <c r="A64" s="62"/>
      <c r="B64" s="220"/>
      <c r="C64" s="220"/>
      <c r="D64" s="220"/>
      <c r="E64" s="220"/>
      <c r="F64" s="220"/>
      <c r="G64" s="220"/>
      <c r="H64" s="34"/>
      <c r="I64" s="34"/>
    </row>
    <row r="65" spans="1:9" ht="12.75">
      <c r="A65" s="62"/>
      <c r="B65" s="220"/>
      <c r="C65" s="220"/>
      <c r="D65" s="220"/>
      <c r="E65" s="220"/>
      <c r="F65" s="220"/>
      <c r="G65" s="220"/>
      <c r="H65" s="34"/>
      <c r="I65" s="34"/>
    </row>
    <row r="66" spans="1:10" ht="12.75">
      <c r="A66" s="62"/>
      <c r="B66" s="220"/>
      <c r="C66" s="220"/>
      <c r="D66" s="220"/>
      <c r="E66" s="220"/>
      <c r="F66" s="220"/>
      <c r="G66" s="220"/>
      <c r="H66" s="34"/>
      <c r="I66" s="34"/>
      <c r="J66" s="1"/>
    </row>
    <row r="67" spans="1:9" ht="12.75">
      <c r="A67" s="62"/>
      <c r="B67" s="220"/>
      <c r="C67" s="220"/>
      <c r="D67" s="220"/>
      <c r="E67" s="220"/>
      <c r="F67" s="220"/>
      <c r="G67" s="220"/>
      <c r="H67" s="34"/>
      <c r="I67" s="34"/>
    </row>
    <row r="68" spans="1:9" ht="12.75">
      <c r="A68" s="62"/>
      <c r="B68" s="220"/>
      <c r="C68" s="220"/>
      <c r="D68" s="220"/>
      <c r="E68" s="220"/>
      <c r="F68" s="220"/>
      <c r="G68" s="220"/>
      <c r="H68" s="34"/>
      <c r="I68" s="34"/>
    </row>
    <row r="69" spans="1:9" ht="12.75">
      <c r="A69" s="263"/>
      <c r="B69" s="222"/>
      <c r="C69" s="222"/>
      <c r="D69" s="222"/>
      <c r="E69" s="222"/>
      <c r="F69" s="222"/>
      <c r="G69" s="222"/>
      <c r="H69" s="34"/>
      <c r="I69" s="34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</sheetData>
  <sheetProtection/>
  <mergeCells count="3">
    <mergeCell ref="A3:P3"/>
    <mergeCell ref="A8:A9"/>
    <mergeCell ref="O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&amp;R6. sz. melléklet
.../2012. (V.31.) Egyek Önk.</oddHeader>
  </headerFooter>
  <colBreaks count="1" manualBreakCount="1">
    <brk id="16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view="pageLayout" workbookViewId="0" topLeftCell="A1">
      <selection activeCell="A1" sqref="A1:N2"/>
    </sheetView>
  </sheetViews>
  <sheetFormatPr defaultColWidth="9.00390625" defaultRowHeight="12.75"/>
  <cols>
    <col min="1" max="1" width="50.25390625" style="0" customWidth="1"/>
    <col min="2" max="2" width="15.25390625" style="0" customWidth="1"/>
    <col min="3" max="3" width="15.125" style="0" customWidth="1"/>
    <col min="4" max="5" width="13.75390625" style="0" customWidth="1"/>
    <col min="6" max="6" width="12.875" style="0" customWidth="1"/>
    <col min="7" max="7" width="13.875" style="0" customWidth="1"/>
    <col min="8" max="8" width="11.625" style="0" customWidth="1"/>
    <col min="9" max="9" width="11.75390625" style="0" customWidth="1"/>
    <col min="10" max="10" width="11.625" style="0" customWidth="1"/>
    <col min="11" max="11" width="15.00390625" style="0" customWidth="1"/>
    <col min="12" max="12" width="11.75390625" style="0" customWidth="1"/>
    <col min="13" max="13" width="12.875" style="0" customWidth="1"/>
    <col min="14" max="14" width="14.375" style="0" customWidth="1"/>
  </cols>
  <sheetData>
    <row r="1" spans="1:14" ht="15.75" customHeight="1">
      <c r="A1" s="577" t="s">
        <v>468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</row>
    <row r="2" spans="1:14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13</v>
      </c>
      <c r="N5" s="3"/>
    </row>
    <row r="6" spans="1:14" ht="95.25" thickBot="1">
      <c r="A6" s="578" t="s">
        <v>74</v>
      </c>
      <c r="B6" s="510" t="s">
        <v>469</v>
      </c>
      <c r="C6" s="510" t="s">
        <v>348</v>
      </c>
      <c r="D6" s="510" t="s">
        <v>76</v>
      </c>
      <c r="E6" s="510" t="s">
        <v>77</v>
      </c>
      <c r="F6" s="510" t="s">
        <v>201</v>
      </c>
      <c r="G6" s="510" t="s">
        <v>78</v>
      </c>
      <c r="H6" s="511" t="s">
        <v>80</v>
      </c>
      <c r="I6" s="510" t="s">
        <v>79</v>
      </c>
      <c r="J6" s="510" t="s">
        <v>106</v>
      </c>
      <c r="K6" s="510" t="s">
        <v>81</v>
      </c>
      <c r="L6" s="510" t="s">
        <v>82</v>
      </c>
      <c r="M6" s="510" t="s">
        <v>16</v>
      </c>
      <c r="N6" s="512" t="s">
        <v>38</v>
      </c>
    </row>
    <row r="7" spans="1:14" ht="19.5" customHeight="1" thickBot="1">
      <c r="A7" s="579"/>
      <c r="B7" s="513" t="s">
        <v>314</v>
      </c>
      <c r="C7" s="513" t="s">
        <v>314</v>
      </c>
      <c r="D7" s="513" t="s">
        <v>314</v>
      </c>
      <c r="E7" s="513" t="s">
        <v>314</v>
      </c>
      <c r="F7" s="513" t="s">
        <v>314</v>
      </c>
      <c r="G7" s="513" t="s">
        <v>314</v>
      </c>
      <c r="H7" s="513" t="s">
        <v>314</v>
      </c>
      <c r="I7" s="513" t="s">
        <v>314</v>
      </c>
      <c r="J7" s="513" t="s">
        <v>314</v>
      </c>
      <c r="K7" s="513" t="s">
        <v>314</v>
      </c>
      <c r="L7" s="513" t="s">
        <v>314</v>
      </c>
      <c r="M7" s="513" t="s">
        <v>314</v>
      </c>
      <c r="N7" s="513" t="s">
        <v>314</v>
      </c>
    </row>
    <row r="8" spans="1:14" ht="16.5" thickBot="1">
      <c r="A8" s="514" t="s">
        <v>451</v>
      </c>
      <c r="B8" s="515"/>
      <c r="C8" s="515"/>
      <c r="D8" s="515">
        <v>9013</v>
      </c>
      <c r="E8" s="516"/>
      <c r="F8" s="515">
        <v>17986</v>
      </c>
      <c r="G8" s="516"/>
      <c r="H8" s="517"/>
      <c r="I8" s="516"/>
      <c r="J8" s="516"/>
      <c r="K8" s="516"/>
      <c r="L8" s="516"/>
      <c r="M8" s="516"/>
      <c r="N8" s="518">
        <f>SUM(B8:M8)</f>
        <v>26999</v>
      </c>
    </row>
    <row r="9" spans="1:14" ht="16.5" thickBot="1">
      <c r="A9" s="514" t="s">
        <v>452</v>
      </c>
      <c r="B9" s="515">
        <v>62784</v>
      </c>
      <c r="C9" s="515">
        <v>15556</v>
      </c>
      <c r="D9" s="515">
        <v>15848</v>
      </c>
      <c r="E9" s="516"/>
      <c r="F9" s="515"/>
      <c r="G9" s="516">
        <v>3863</v>
      </c>
      <c r="H9" s="517">
        <v>1433</v>
      </c>
      <c r="I9" s="516"/>
      <c r="J9" s="516"/>
      <c r="K9" s="519"/>
      <c r="L9" s="516"/>
      <c r="M9" s="516"/>
      <c r="N9" s="518">
        <f>SUM(B9:M9)</f>
        <v>99484</v>
      </c>
    </row>
    <row r="10" spans="1:14" ht="16.5" thickBot="1">
      <c r="A10" s="514" t="s">
        <v>453</v>
      </c>
      <c r="B10" s="515">
        <v>80</v>
      </c>
      <c r="C10" s="515">
        <v>22</v>
      </c>
      <c r="D10" s="515"/>
      <c r="E10" s="516"/>
      <c r="F10" s="515"/>
      <c r="G10" s="516"/>
      <c r="H10" s="517"/>
      <c r="I10" s="516"/>
      <c r="J10" s="516"/>
      <c r="K10" s="516"/>
      <c r="L10" s="516"/>
      <c r="M10" s="516"/>
      <c r="N10" s="518">
        <f aca="true" t="shared" si="0" ref="N10:N23">SUM(B10:M10)</f>
        <v>102</v>
      </c>
    </row>
    <row r="11" spans="1:14" ht="16.5" thickBot="1">
      <c r="A11" s="514" t="s">
        <v>454</v>
      </c>
      <c r="B11" s="515">
        <v>1643</v>
      </c>
      <c r="C11" s="515">
        <v>444</v>
      </c>
      <c r="D11" s="515"/>
      <c r="E11" s="516"/>
      <c r="F11" s="515"/>
      <c r="G11" s="516"/>
      <c r="H11" s="516"/>
      <c r="I11" s="516"/>
      <c r="J11" s="516"/>
      <c r="K11" s="516"/>
      <c r="L11" s="516"/>
      <c r="M11" s="516"/>
      <c r="N11" s="518">
        <f t="shared" si="0"/>
        <v>2087</v>
      </c>
    </row>
    <row r="12" spans="1:14" s="173" customFormat="1" ht="16.5" thickBot="1">
      <c r="A12" s="520" t="s">
        <v>455</v>
      </c>
      <c r="B12" s="521">
        <f>SUM(B8:B11)</f>
        <v>64507</v>
      </c>
      <c r="C12" s="521">
        <f aca="true" t="shared" si="1" ref="C12:N12">SUM(C8:C11)</f>
        <v>16022</v>
      </c>
      <c r="D12" s="521">
        <f t="shared" si="1"/>
        <v>24861</v>
      </c>
      <c r="E12" s="522">
        <f t="shared" si="1"/>
        <v>0</v>
      </c>
      <c r="F12" s="521">
        <f t="shared" si="1"/>
        <v>17986</v>
      </c>
      <c r="G12" s="522">
        <f t="shared" si="1"/>
        <v>3863</v>
      </c>
      <c r="H12" s="522">
        <f t="shared" si="1"/>
        <v>1433</v>
      </c>
      <c r="I12" s="522">
        <f t="shared" si="1"/>
        <v>0</v>
      </c>
      <c r="J12" s="522">
        <f t="shared" si="1"/>
        <v>0</v>
      </c>
      <c r="K12" s="522">
        <f t="shared" si="1"/>
        <v>0</v>
      </c>
      <c r="L12" s="522">
        <f t="shared" si="1"/>
        <v>0</v>
      </c>
      <c r="M12" s="522">
        <f t="shared" si="1"/>
        <v>0</v>
      </c>
      <c r="N12" s="521">
        <f t="shared" si="1"/>
        <v>128672</v>
      </c>
    </row>
    <row r="13" spans="1:14" ht="16.5" thickBot="1">
      <c r="A13" s="514" t="s">
        <v>456</v>
      </c>
      <c r="B13" s="515"/>
      <c r="C13" s="515"/>
      <c r="D13" s="515">
        <v>12317</v>
      </c>
      <c r="E13" s="516"/>
      <c r="F13" s="515">
        <v>27696</v>
      </c>
      <c r="G13" s="516"/>
      <c r="H13" s="517"/>
      <c r="I13" s="516"/>
      <c r="J13" s="516"/>
      <c r="K13" s="516"/>
      <c r="L13" s="516"/>
      <c r="M13" s="516"/>
      <c r="N13" s="518">
        <f t="shared" si="0"/>
        <v>40013</v>
      </c>
    </row>
    <row r="14" spans="1:14" ht="16.5" thickBot="1">
      <c r="A14" s="514" t="s">
        <v>457</v>
      </c>
      <c r="B14" s="515">
        <v>26862</v>
      </c>
      <c r="C14" s="515">
        <v>6734</v>
      </c>
      <c r="D14" s="515">
        <v>9562</v>
      </c>
      <c r="E14" s="516"/>
      <c r="F14" s="515"/>
      <c r="G14" s="516">
        <v>5726</v>
      </c>
      <c r="H14" s="517">
        <v>1389</v>
      </c>
      <c r="I14" s="516"/>
      <c r="J14" s="516"/>
      <c r="K14" s="516"/>
      <c r="L14" s="516"/>
      <c r="M14" s="516"/>
      <c r="N14" s="518">
        <f t="shared" si="0"/>
        <v>50273</v>
      </c>
    </row>
    <row r="15" spans="1:14" ht="16.5" thickBot="1">
      <c r="A15" s="514" t="s">
        <v>458</v>
      </c>
      <c r="B15" s="515">
        <v>868</v>
      </c>
      <c r="C15" s="515">
        <v>232</v>
      </c>
      <c r="D15" s="515"/>
      <c r="E15" s="516"/>
      <c r="F15" s="515"/>
      <c r="G15" s="516"/>
      <c r="H15" s="517"/>
      <c r="I15" s="516"/>
      <c r="J15" s="516"/>
      <c r="K15" s="516"/>
      <c r="L15" s="516"/>
      <c r="M15" s="516"/>
      <c r="N15" s="518">
        <f t="shared" si="0"/>
        <v>1100</v>
      </c>
    </row>
    <row r="16" spans="1:14" ht="16.5" thickBot="1">
      <c r="A16" s="514" t="s">
        <v>459</v>
      </c>
      <c r="B16" s="515">
        <v>36233</v>
      </c>
      <c r="C16" s="515">
        <v>9000</v>
      </c>
      <c r="D16" s="515">
        <v>17704</v>
      </c>
      <c r="E16" s="516"/>
      <c r="F16" s="515">
        <v>4456</v>
      </c>
      <c r="G16" s="516">
        <v>7183</v>
      </c>
      <c r="H16" s="517">
        <v>2544</v>
      </c>
      <c r="I16" s="516"/>
      <c r="J16" s="516">
        <v>500</v>
      </c>
      <c r="K16" s="516"/>
      <c r="L16" s="516"/>
      <c r="M16" s="516"/>
      <c r="N16" s="518">
        <f t="shared" si="0"/>
        <v>77620</v>
      </c>
    </row>
    <row r="17" spans="1:14" ht="16.5" thickBot="1">
      <c r="A17" s="523" t="s">
        <v>460</v>
      </c>
      <c r="B17" s="524">
        <v>2773</v>
      </c>
      <c r="C17" s="515">
        <v>708</v>
      </c>
      <c r="D17" s="515"/>
      <c r="E17" s="515"/>
      <c r="F17" s="515"/>
      <c r="G17" s="515"/>
      <c r="H17" s="525"/>
      <c r="I17" s="515"/>
      <c r="J17" s="515"/>
      <c r="K17" s="515"/>
      <c r="L17" s="515"/>
      <c r="M17" s="515"/>
      <c r="N17" s="518">
        <f t="shared" si="0"/>
        <v>3481</v>
      </c>
    </row>
    <row r="18" spans="1:14" ht="16.5" thickBot="1">
      <c r="A18" s="523" t="s">
        <v>470</v>
      </c>
      <c r="B18" s="515">
        <v>8070</v>
      </c>
      <c r="C18" s="515">
        <v>2098</v>
      </c>
      <c r="D18" s="515">
        <v>3396</v>
      </c>
      <c r="E18" s="515"/>
      <c r="F18" s="515"/>
      <c r="G18" s="515">
        <v>348</v>
      </c>
      <c r="H18" s="525"/>
      <c r="I18" s="515"/>
      <c r="J18" s="515"/>
      <c r="K18" s="515"/>
      <c r="L18" s="515"/>
      <c r="M18" s="515"/>
      <c r="N18" s="518">
        <f t="shared" si="0"/>
        <v>13912</v>
      </c>
    </row>
    <row r="19" spans="1:14" s="174" customFormat="1" ht="16.5" thickBot="1">
      <c r="A19" s="520" t="s">
        <v>462</v>
      </c>
      <c r="B19" s="521">
        <f aca="true" t="shared" si="2" ref="B19:N19">SUM(B13:B18)</f>
        <v>74806</v>
      </c>
      <c r="C19" s="521">
        <f t="shared" si="2"/>
        <v>18772</v>
      </c>
      <c r="D19" s="521">
        <f t="shared" si="2"/>
        <v>42979</v>
      </c>
      <c r="E19" s="522">
        <f t="shared" si="2"/>
        <v>0</v>
      </c>
      <c r="F19" s="521">
        <f t="shared" si="2"/>
        <v>32152</v>
      </c>
      <c r="G19" s="522">
        <f t="shared" si="2"/>
        <v>13257</v>
      </c>
      <c r="H19" s="522">
        <f t="shared" si="2"/>
        <v>3933</v>
      </c>
      <c r="I19" s="522">
        <f t="shared" si="2"/>
        <v>0</v>
      </c>
      <c r="J19" s="522">
        <f t="shared" si="2"/>
        <v>500</v>
      </c>
      <c r="K19" s="522">
        <f t="shared" si="2"/>
        <v>0</v>
      </c>
      <c r="L19" s="522">
        <f t="shared" si="2"/>
        <v>0</v>
      </c>
      <c r="M19" s="522">
        <f t="shared" si="2"/>
        <v>0</v>
      </c>
      <c r="N19" s="521">
        <f t="shared" si="2"/>
        <v>186399</v>
      </c>
    </row>
    <row r="20" spans="1:14" s="174" customFormat="1" ht="16.5" thickBot="1">
      <c r="A20" s="520" t="s">
        <v>463</v>
      </c>
      <c r="B20" s="521"/>
      <c r="C20" s="521"/>
      <c r="D20" s="521">
        <v>498</v>
      </c>
      <c r="E20" s="522"/>
      <c r="F20" s="521"/>
      <c r="G20" s="522"/>
      <c r="H20" s="522"/>
      <c r="I20" s="522"/>
      <c r="J20" s="522"/>
      <c r="K20" s="522"/>
      <c r="L20" s="522"/>
      <c r="M20" s="522"/>
      <c r="N20" s="518">
        <f t="shared" si="0"/>
        <v>498</v>
      </c>
    </row>
    <row r="21" spans="1:14" ht="16.5" thickBot="1">
      <c r="A21" s="514" t="s">
        <v>464</v>
      </c>
      <c r="B21" s="515">
        <v>4893</v>
      </c>
      <c r="C21" s="515">
        <v>1200</v>
      </c>
      <c r="D21" s="515">
        <v>3897</v>
      </c>
      <c r="E21" s="516"/>
      <c r="F21" s="515"/>
      <c r="G21" s="516"/>
      <c r="H21" s="517"/>
      <c r="I21" s="516"/>
      <c r="J21" s="516"/>
      <c r="K21" s="516"/>
      <c r="L21" s="516"/>
      <c r="M21" s="516"/>
      <c r="N21" s="518">
        <f t="shared" si="0"/>
        <v>9990</v>
      </c>
    </row>
    <row r="22" spans="1:14" ht="16.5" thickBot="1">
      <c r="A22" s="514" t="s">
        <v>465</v>
      </c>
      <c r="B22" s="515"/>
      <c r="C22" s="515"/>
      <c r="D22" s="515">
        <v>69</v>
      </c>
      <c r="E22" s="516"/>
      <c r="F22" s="515"/>
      <c r="G22" s="516"/>
      <c r="H22" s="517"/>
      <c r="I22" s="516"/>
      <c r="J22" s="516"/>
      <c r="K22" s="516"/>
      <c r="L22" s="516"/>
      <c r="M22" s="516"/>
      <c r="N22" s="518">
        <f t="shared" si="0"/>
        <v>69</v>
      </c>
    </row>
    <row r="23" spans="1:14" ht="16.5" thickBot="1">
      <c r="A23" s="514" t="s">
        <v>466</v>
      </c>
      <c r="B23" s="515">
        <v>4291</v>
      </c>
      <c r="C23" s="515">
        <v>1014</v>
      </c>
      <c r="D23" s="515">
        <v>2450</v>
      </c>
      <c r="E23" s="516"/>
      <c r="F23" s="515"/>
      <c r="G23" s="516"/>
      <c r="H23" s="517"/>
      <c r="I23" s="516"/>
      <c r="J23" s="516">
        <v>400</v>
      </c>
      <c r="K23" s="516"/>
      <c r="L23" s="516"/>
      <c r="M23" s="516"/>
      <c r="N23" s="518">
        <f t="shared" si="0"/>
        <v>8155</v>
      </c>
    </row>
    <row r="24" spans="1:14" s="174" customFormat="1" ht="16.5" thickBot="1">
      <c r="A24" s="526" t="s">
        <v>467</v>
      </c>
      <c r="B24" s="521">
        <f>SUM(B21:B23)</f>
        <v>9184</v>
      </c>
      <c r="C24" s="521">
        <f aca="true" t="shared" si="3" ref="C24:N24">SUM(C21:C23)</f>
        <v>2214</v>
      </c>
      <c r="D24" s="521">
        <f t="shared" si="3"/>
        <v>6416</v>
      </c>
      <c r="E24" s="522">
        <f t="shared" si="3"/>
        <v>0</v>
      </c>
      <c r="F24" s="521">
        <f t="shared" si="3"/>
        <v>0</v>
      </c>
      <c r="G24" s="522">
        <f t="shared" si="3"/>
        <v>0</v>
      </c>
      <c r="H24" s="522">
        <f t="shared" si="3"/>
        <v>0</v>
      </c>
      <c r="I24" s="522">
        <f t="shared" si="3"/>
        <v>0</v>
      </c>
      <c r="J24" s="522">
        <f t="shared" si="3"/>
        <v>400</v>
      </c>
      <c r="K24" s="522">
        <f t="shared" si="3"/>
        <v>0</v>
      </c>
      <c r="L24" s="522">
        <f t="shared" si="3"/>
        <v>0</v>
      </c>
      <c r="M24" s="522">
        <f t="shared" si="3"/>
        <v>0</v>
      </c>
      <c r="N24" s="521">
        <f t="shared" si="3"/>
        <v>18214</v>
      </c>
    </row>
    <row r="25" spans="1:14" ht="16.5" thickBot="1">
      <c r="A25" s="527" t="s">
        <v>15</v>
      </c>
      <c r="B25" s="528">
        <f>B12+B19+B24+B20</f>
        <v>148497</v>
      </c>
      <c r="C25" s="528">
        <f aca="true" t="shared" si="4" ref="C25:N25">C12+C19+C24+C20</f>
        <v>37008</v>
      </c>
      <c r="D25" s="528">
        <f t="shared" si="4"/>
        <v>74754</v>
      </c>
      <c r="E25" s="528">
        <f t="shared" si="4"/>
        <v>0</v>
      </c>
      <c r="F25" s="528">
        <f t="shared" si="4"/>
        <v>50138</v>
      </c>
      <c r="G25" s="528">
        <f t="shared" si="4"/>
        <v>17120</v>
      </c>
      <c r="H25" s="528">
        <f t="shared" si="4"/>
        <v>5366</v>
      </c>
      <c r="I25" s="528">
        <f t="shared" si="4"/>
        <v>0</v>
      </c>
      <c r="J25" s="528">
        <f t="shared" si="4"/>
        <v>900</v>
      </c>
      <c r="K25" s="528">
        <f t="shared" si="4"/>
        <v>0</v>
      </c>
      <c r="L25" s="528">
        <f t="shared" si="4"/>
        <v>0</v>
      </c>
      <c r="M25" s="528">
        <f t="shared" si="4"/>
        <v>0</v>
      </c>
      <c r="N25" s="528">
        <f t="shared" si="4"/>
        <v>333783</v>
      </c>
    </row>
  </sheetData>
  <sheetProtection/>
  <mergeCells count="2">
    <mergeCell ref="A1:N2"/>
    <mergeCell ref="A6:A7"/>
  </mergeCells>
  <printOptions/>
  <pageMargins left="0.75" right="0.75" top="1" bottom="1" header="0.5" footer="0.5"/>
  <pageSetup horizontalDpi="600" verticalDpi="600" orientation="landscape" paperSize="9" scale="59" r:id="rId1"/>
  <headerFooter alignWithMargins="0">
    <oddHeader>&amp;R6/1. sz. melléklet
...../2012.(V.31.) Egyek Önk.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Bódi István</cp:lastModifiedBy>
  <cp:lastPrinted>2012-05-18T08:40:32Z</cp:lastPrinted>
  <dcterms:created xsi:type="dcterms:W3CDTF">1999-11-19T07:39:00Z</dcterms:created>
  <dcterms:modified xsi:type="dcterms:W3CDTF">2013-02-22T18:03:51Z</dcterms:modified>
  <cp:category/>
  <cp:version/>
  <cp:contentType/>
  <cp:contentStatus/>
</cp:coreProperties>
</file>