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8700" tabRatio="598" firstSheet="25" activeTab="27"/>
  </bookViews>
  <sheets>
    <sheet name="bevétel 1_m_ " sheetId="1" r:id="rId1"/>
    <sheet name="Bevétel Önkormányzat 1.1 " sheetId="2" r:id="rId2"/>
    <sheet name="Bev_Önkorm_köt_fel_1.1)a " sheetId="3" r:id="rId3"/>
    <sheet name="Bev_Önkor_önként váll_fel_1.1)b" sheetId="4" r:id="rId4"/>
    <sheet name="Bevétel Polg_Hivatal 1.2 " sheetId="5" r:id="rId5"/>
    <sheet name="Bev_Polg_Hiv_Köt_fel_1.2)a" sheetId="6" r:id="rId6"/>
    <sheet name="Bevétel Könyvtár_Műv_h_ 1.3_ " sheetId="7" r:id="rId7"/>
    <sheet name="Bev_Könyvt_Műv_h_köt_fel_1.3)a" sheetId="8" r:id="rId8"/>
    <sheet name="Bev_Könyvt.Műv.h_önk. fel_1.3)b" sheetId="9" r:id="rId9"/>
    <sheet name="Kiadások 2" sheetId="10" r:id="rId10"/>
    <sheet name="önkormányzat kiadásai 2.1. " sheetId="11" r:id="rId11"/>
    <sheet name="önkorm.köt.fel.2.1)a" sheetId="12" r:id="rId12"/>
    <sheet name="Önkorm.Önként váll.fel.2.1)b" sheetId="13" r:id="rId13"/>
    <sheet name="Polg.Hivatal kiadásai 2.2" sheetId="14" r:id="rId14"/>
    <sheet name="Polg.Hiv.köt.fel.2.2)a" sheetId="15" r:id="rId15"/>
    <sheet name="Könyvtár és Műv.H. kiadásai 2.3" sheetId="16" r:id="rId16"/>
    <sheet name="Könyvt.Műv.H.köt.fel.2.3)a" sheetId="17" r:id="rId17"/>
    <sheet name="Könyvt.Műv.H.önként v.fel.2.3)b" sheetId="18" r:id="rId18"/>
    <sheet name="Működési kiadások 3" sheetId="19" r:id="rId19"/>
    <sheet name="Felhalmozás 4." sheetId="20" r:id="rId20"/>
    <sheet name="Mérleg 5 " sheetId="21" r:id="rId21"/>
    <sheet name="mérleg 6_m_" sheetId="22" r:id="rId22"/>
    <sheet name="Pénzmaradvány Önk_7_1_m_" sheetId="23" r:id="rId23"/>
    <sheet name="Pénzmaradvány Polg_Hiv_7_2_m_ " sheetId="24" r:id="rId24"/>
    <sheet name="Pénzmaradvány Tárkányi B_ 7_3_m" sheetId="25" r:id="rId25"/>
    <sheet name="Adóbevételek műk._8_m_ " sheetId="26" r:id="rId26"/>
    <sheet name="Támogatás elsz. 9.m." sheetId="27" r:id="rId27"/>
    <sheet name="Többéves kihatás 10.m." sheetId="28" r:id="rId28"/>
    <sheet name="Vagyonkim. Önkorm. 11.1.m." sheetId="29" r:id="rId29"/>
    <sheet name="Vagyonkim. Polg.Hiv. 11.2.m." sheetId="30" r:id="rId30"/>
    <sheet name="Vagyonkim.Tárkányi B.11.3.m." sheetId="31" r:id="rId31"/>
    <sheet name="Adósságállomány Önk. 12.1.m." sheetId="32" r:id="rId32"/>
    <sheet name="Adósságállomány Polg.H 12.2.m. " sheetId="33" r:id="rId33"/>
    <sheet name="Adósságállomány Tárk. B.12.3.m." sheetId="34" r:id="rId34"/>
    <sheet name="Közvetett tám.13.m." sheetId="35" r:id="rId35"/>
    <sheet name="Pénzeszk_vál_ Önk_ 14_1_m_ " sheetId="36" r:id="rId36"/>
    <sheet name="Pénzeszk_vál_ Polg_ Hiv_14_2_m " sheetId="37" r:id="rId37"/>
    <sheet name="Pénzeszk_vál_ Tárkányi B_14_3_m" sheetId="38" r:id="rId38"/>
    <sheet name="Kisebbségi önk_15_m." sheetId="39" r:id="rId39"/>
  </sheets>
  <externalReferences>
    <externalReference r:id="rId42"/>
    <externalReference r:id="rId43"/>
    <externalReference r:id="rId44"/>
  </externalReferences>
  <definedNames>
    <definedName name="Excel_BuiltIn_Print_Area_6_1" localSheetId="25">#REF!</definedName>
    <definedName name="Excel_BuiltIn_Print_Area_6_1" localSheetId="8">#REF!</definedName>
    <definedName name="Excel_BuiltIn_Print_Area_6_1" localSheetId="7">#REF!</definedName>
    <definedName name="Excel_BuiltIn_Print_Area_6_1" localSheetId="3">#REF!</definedName>
    <definedName name="Excel_BuiltIn_Print_Area_6_1" localSheetId="2">#REF!</definedName>
    <definedName name="Excel_BuiltIn_Print_Area_6_1" localSheetId="5">#REF!</definedName>
    <definedName name="Excel_BuiltIn_Print_Area_6_1" localSheetId="0">#REF!</definedName>
    <definedName name="Excel_BuiltIn_Print_Area_6_1" localSheetId="6">#REF!</definedName>
    <definedName name="Excel_BuiltIn_Print_Area_6_1" localSheetId="1">#REF!</definedName>
    <definedName name="Excel_BuiltIn_Print_Area_6_1" localSheetId="4">#REF!</definedName>
    <definedName name="Excel_BuiltIn_Print_Area_6_1" localSheetId="20">#REF!</definedName>
    <definedName name="Excel_BuiltIn_Print_Area_6_1" localSheetId="21">#REF!</definedName>
    <definedName name="Excel_BuiltIn_Print_Area_6_1" localSheetId="18">#REF!</definedName>
    <definedName name="Excel_BuiltIn_Print_Area_6_1" localSheetId="35">#REF!</definedName>
    <definedName name="Excel_BuiltIn_Print_Area_6_1" localSheetId="36">#REF!</definedName>
    <definedName name="Excel_BuiltIn_Print_Area_6_1" localSheetId="37">#REF!</definedName>
    <definedName name="Excel_BuiltIn_Print_Area_6_1" localSheetId="22">#REF!</definedName>
    <definedName name="Excel_BuiltIn_Print_Area_6_1" localSheetId="23">#REF!</definedName>
    <definedName name="Excel_BuiltIn_Print_Area_6_1" localSheetId="24">#REF!</definedName>
    <definedName name="Excel_BuiltIn_Print_Area_6_1" localSheetId="27">#REF!</definedName>
    <definedName name="Excel_BuiltIn_Print_Area_6_1">#REF!</definedName>
    <definedName name="_xlnm.Print_Area" localSheetId="25">'Adóbevételek műk._8_m_ '!$A$1:$G$29</definedName>
    <definedName name="_xlnm.Print_Area" localSheetId="2">'Bev_Önkorm_köt_fel_1.1)a '!$A$1:$G$282</definedName>
    <definedName name="_xlnm.Print_Area" localSheetId="0">'bevétel 1_m_ '!$A$1:$U$57</definedName>
    <definedName name="_xlnm.Print_Area" localSheetId="1">'Bevétel Önkormányzat 1.1 '!$A$1:$G$309</definedName>
    <definedName name="_xlnm.Print_Area" localSheetId="4">'Bevétel Polg_Hivatal 1.2 '!$A$1:$H$35</definedName>
    <definedName name="_xlnm.Print_Area" localSheetId="19">'Felhalmozás 4.'!$A$1:$I$63</definedName>
    <definedName name="_xlnm.Print_Area" localSheetId="9">'Kiadások 2'!$A$1:$S$26</definedName>
    <definedName name="_xlnm.Print_Area" localSheetId="38">'Kisebbségi önk_15_m.'!$A$1:$N$20</definedName>
    <definedName name="_xlnm.Print_Area" localSheetId="16">'Könyvt.Műv.H.köt.fel.2.3)a'!$A$1:$G$48</definedName>
    <definedName name="_xlnm.Print_Area" localSheetId="17">'Könyvt.Műv.H.önként v.fel.2.3)b'!$A$1:$G$24</definedName>
    <definedName name="_xlnm.Print_Area" localSheetId="34">'Közvetett tám.13.m.'!$A$1:$E$35</definedName>
    <definedName name="_xlnm.Print_Area" localSheetId="20">'Mérleg 5 '!$A$1:$G$95</definedName>
    <definedName name="_xlnm.Print_Area" localSheetId="21">'mérleg 6_m_'!$A$1:$K$37</definedName>
    <definedName name="_xlnm.Print_Area" localSheetId="18">'Működési kiadások 3'!$A$1:$R$46</definedName>
    <definedName name="_xlnm.Print_Area" localSheetId="11">'önkorm.köt.fel.2.1)a'!$A$1:$F$795</definedName>
    <definedName name="_xlnm.Print_Area" localSheetId="12">'Önkorm.Önként váll.fel.2.1)b'!$A$1:$G$140</definedName>
    <definedName name="_xlnm.Print_Area" localSheetId="10">'önkormányzat kiadásai 2.1. '!$A$1:$G$929</definedName>
    <definedName name="_xlnm.Print_Area" localSheetId="22">'Pénzmaradvány Önk_7_1_m_'!$A$1:$D$36</definedName>
    <definedName name="_xlnm.Print_Area" localSheetId="23">'Pénzmaradvány Polg_Hiv_7_2_m_ '!$A$1:$D$34</definedName>
    <definedName name="_xlnm.Print_Area" localSheetId="24">'Pénzmaradvány Tárkányi B_ 7_3_m'!$A$1:$D$30</definedName>
    <definedName name="_xlnm.Print_Area" localSheetId="14">'Polg.Hiv.köt.fel.2.2)a'!$A$1:$G$62</definedName>
    <definedName name="_xlnm.Print_Area" localSheetId="13">'Polg.Hivatal kiadásai 2.2'!$A$1:$G$65</definedName>
    <definedName name="_xlnm.Print_Area" localSheetId="26">'Támogatás elsz. 9.m.'!$A$1:$G$65</definedName>
    <definedName name="_xlnm.Print_Area" localSheetId="27">'Többéves kihatás 10.m.'!$A$1:$J$71</definedName>
    <definedName name="_xlnm.Print_Area" localSheetId="28">'Vagyonkim. Önkorm. 11.1.m.'!$A$1:$K$341</definedName>
    <definedName name="_xlnm.Print_Area" localSheetId="29">'Vagyonkim. Polg.Hiv. 11.2.m.'!$A$1:$K$342</definedName>
    <definedName name="_xlnm.Print_Area" localSheetId="30">'Vagyonkim.Tárkányi B.11.3.m.'!$A$1:$K$341</definedName>
  </definedNames>
  <calcPr fullCalcOnLoad="1"/>
</workbook>
</file>

<file path=xl/sharedStrings.xml><?xml version="1.0" encoding="utf-8"?>
<sst xmlns="http://schemas.openxmlformats.org/spreadsheetml/2006/main" count="7348" uniqueCount="1410">
  <si>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</si>
  <si>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</si>
  <si>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</si>
  <si>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</si>
  <si>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</si>
  <si>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</si>
  <si>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</si>
  <si>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</si>
  <si>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</si>
  <si>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</si>
  <si>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</si>
  <si>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     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</si>
  <si>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</si>
  <si>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</si>
  <si>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</si>
  <si>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</si>
  <si>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</si>
  <si>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</si>
  <si>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</si>
  <si>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</si>
  <si>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</si>
  <si>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</si>
  <si>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</si>
  <si>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</si>
  <si>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</si>
  <si>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</si>
  <si>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</si>
  <si>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</si>
  <si>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</si>
  <si>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</si>
  <si>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</si>
  <si>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</si>
  <si>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</si>
  <si>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</si>
  <si>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</si>
  <si>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</si>
  <si>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</si>
  <si>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</si>
  <si>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</si>
  <si>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</si>
  <si>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</si>
  <si>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</si>
  <si>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</si>
  <si>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</si>
  <si>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</si>
  <si>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 xml:space="preserve">   1.2.2. Folyamatban lévő korlátozottan forgalomképes  járművek ber.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</si>
  <si>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</si>
  <si>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</si>
  <si>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</si>
  <si>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</si>
  <si>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</si>
  <si>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</si>
  <si>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</si>
  <si>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</si>
  <si>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</si>
  <si>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</si>
  <si>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</si>
  <si>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</si>
  <si>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</si>
  <si>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</si>
  <si>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</si>
  <si>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</si>
  <si>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</si>
  <si>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</si>
  <si>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</si>
  <si>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</si>
  <si>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</si>
  <si>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</si>
  <si>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</si>
  <si>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</si>
  <si>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</si>
  <si>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</si>
  <si>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</si>
  <si>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</si>
  <si>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</si>
  <si>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</si>
  <si>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</si>
  <si>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</si>
  <si>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</si>
  <si>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</si>
  <si>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</si>
  <si>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</si>
  <si>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</si>
  <si>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</si>
  <si>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</si>
  <si>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</si>
  <si>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</si>
  <si>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</si>
  <si>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</si>
  <si>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</si>
  <si>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</si>
  <si>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</si>
  <si>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</si>
  <si>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</si>
  <si>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</si>
  <si>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</si>
  <si>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</si>
  <si>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</si>
  <si>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</si>
  <si>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</si>
  <si>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</si>
  <si>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</t>
  </si>
  <si>
    <t>145.</t>
  </si>
  <si>
    <t xml:space="preserve">     (146+153+160)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</si>
  <si>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</si>
  <si>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</si>
  <si>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</si>
  <si>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</si>
  <si>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</si>
  <si>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</si>
  <si>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</si>
  <si>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</si>
  <si>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Könyv szerinti érték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</si>
  <si>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</si>
  <si>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</si>
  <si>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</si>
  <si>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</si>
  <si>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</si>
  <si>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</si>
  <si>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</si>
  <si>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</si>
  <si>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</si>
  <si>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</t>
  </si>
  <si>
    <t>155.</t>
  </si>
  <si>
    <t>1.2.1.2.  0-ig leírt kor. forgalomk. üzem.adott gép, berend., felsz.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</si>
  <si>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</si>
  <si>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</si>
  <si>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</si>
  <si>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</si>
  <si>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</si>
  <si>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</si>
  <si>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</si>
  <si>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</si>
  <si>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</si>
  <si>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</si>
  <si>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</si>
  <si>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</si>
  <si>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</si>
  <si>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</si>
  <si>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</si>
  <si>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</si>
  <si>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</si>
  <si>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</si>
  <si>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</si>
  <si>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</si>
  <si>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</si>
  <si>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</si>
  <si>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</si>
  <si>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Immat. javak (169+170)</t>
  </si>
  <si>
    <t>168.</t>
  </si>
  <si>
    <t>2.2.1.  Értékkel nyilvántartott forgalomképt. üzem. adott gép,ber., felsz, immat. javak.</t>
  </si>
  <si>
    <t>169.</t>
  </si>
  <si>
    <t>2.2.2.  0-ig leírt kor. forgalomk. üzem.adott gép, berendezés, felszerelés, immat. javak.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</si>
  <si>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</si>
  <si>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</si>
  <si>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</si>
  <si>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</si>
  <si>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</si>
  <si>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</si>
  <si>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</si>
  <si>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</si>
  <si>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</si>
  <si>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</si>
  <si>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</si>
  <si>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</si>
  <si>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</si>
  <si>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</si>
  <si>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</si>
  <si>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</si>
  <si>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</si>
  <si>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</si>
  <si>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</si>
  <si>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</si>
  <si>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</si>
  <si>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</si>
  <si>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</si>
  <si>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</si>
  <si>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</si>
  <si>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</si>
  <si>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</si>
  <si>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</si>
  <si>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</si>
  <si>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</si>
  <si>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</si>
  <si>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</si>
  <si>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</si>
  <si>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</si>
  <si>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</si>
  <si>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</si>
  <si>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</si>
  <si>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</si>
  <si>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</si>
  <si>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</si>
  <si>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</si>
  <si>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</si>
  <si>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</si>
  <si>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</si>
  <si>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</si>
  <si>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</si>
  <si>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</si>
  <si>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</si>
  <si>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</si>
  <si>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</si>
  <si>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</si>
  <si>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</si>
  <si>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</si>
  <si>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</si>
  <si>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</si>
  <si>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</si>
  <si>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</si>
  <si>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</si>
  <si>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</si>
  <si>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</si>
  <si>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</si>
  <si>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</si>
  <si>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</si>
  <si>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</si>
  <si>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</si>
  <si>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</si>
  <si>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</si>
  <si>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</si>
  <si>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</si>
  <si>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Gépjármű, egyéb adó</t>
  </si>
  <si>
    <t>205.</t>
  </si>
  <si>
    <t>2.3. Térítési díj hátralék</t>
  </si>
  <si>
    <t>206.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</si>
  <si>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</si>
  <si>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</si>
  <si>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</si>
  <si>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</si>
  <si>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</si>
  <si>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</si>
  <si>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</si>
  <si>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</si>
  <si>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</si>
  <si>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</si>
  <si>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</si>
  <si>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</si>
  <si>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</si>
  <si>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</si>
  <si>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</si>
  <si>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</si>
  <si>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</si>
  <si>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</si>
  <si>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</si>
  <si>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</si>
  <si>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</si>
  <si>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</si>
  <si>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</si>
  <si>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</si>
  <si>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</si>
  <si>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</si>
  <si>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</si>
  <si>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</si>
  <si>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</si>
  <si>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</si>
  <si>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</si>
  <si>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</si>
  <si>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</si>
  <si>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</si>
  <si>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Előző évek egyéb különféle követelései</t>
  </si>
  <si>
    <t>224.</t>
  </si>
  <si>
    <t>6.2. Tárgyévi egyéb különféle kötelezettség</t>
  </si>
  <si>
    <t>225.</t>
  </si>
  <si>
    <t xml:space="preserve"> III. Értékpapírok  (229+..+233)</t>
  </si>
  <si>
    <t>228.</t>
  </si>
  <si>
    <t>226.</t>
  </si>
  <si>
    <t>1. Kárpótlási jegyek</t>
  </si>
  <si>
    <t>229.</t>
  </si>
  <si>
    <t>227.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</si>
  <si>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</si>
  <si>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</si>
  <si>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</si>
  <si>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</si>
  <si>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</si>
  <si>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</si>
  <si>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</si>
  <si>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</si>
  <si>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(233+249)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</si>
  <si>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</si>
  <si>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</si>
  <si>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</si>
  <si>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</si>
  <si>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</si>
  <si>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</si>
  <si>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</si>
  <si>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</si>
  <si>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</si>
  <si>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</si>
  <si>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</si>
  <si>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</si>
  <si>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</si>
  <si>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</si>
  <si>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</si>
  <si>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</si>
  <si>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</si>
  <si>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</si>
  <si>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</si>
  <si>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</si>
  <si>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</si>
  <si>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</si>
  <si>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</si>
  <si>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elkülönített szla számla</t>
  </si>
  <si>
    <t>246.</t>
  </si>
  <si>
    <t>1.5. Részben önálló költségvetési szervek bankszámlái</t>
  </si>
  <si>
    <t>247.</t>
  </si>
  <si>
    <t>1.6. Környezetvédelmi alap elszámolásai számla</t>
  </si>
  <si>
    <t>248.</t>
  </si>
  <si>
    <t>1.7. Önkormányzati kincstári finanszírozási elszámolási számla</t>
  </si>
  <si>
    <t>249.</t>
  </si>
  <si>
    <t>1.8. Egyéb fejlesztési elkülönített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</si>
  <si>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</si>
  <si>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</si>
  <si>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</si>
  <si>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</si>
  <si>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</si>
  <si>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</si>
  <si>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</si>
  <si>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</si>
  <si>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</si>
  <si>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</si>
  <si>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</si>
  <si>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</si>
  <si>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</si>
  <si>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</si>
  <si>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</si>
  <si>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</si>
  <si>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</si>
  <si>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</si>
  <si>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</si>
  <si>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</si>
  <si>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</si>
  <si>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</si>
  <si>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</si>
  <si>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</si>
  <si>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</si>
  <si>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Egyek Nagyközség Önkormányzat</t>
  </si>
  <si>
    <t>a könyvviteli mérlegben értékkel szereplő forrásokról</t>
  </si>
  <si>
    <t>FORRÁSOK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</si>
  <si>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</si>
  <si>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</si>
  <si>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</si>
  <si>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</si>
  <si>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</si>
  <si>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</si>
  <si>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</si>
  <si>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</si>
  <si>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</si>
  <si>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</si>
  <si>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</si>
  <si>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</si>
  <si>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</si>
  <si>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</si>
  <si>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</si>
  <si>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</si>
  <si>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</si>
  <si>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</si>
  <si>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</si>
  <si>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</si>
  <si>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</si>
  <si>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</si>
  <si>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adatok ezer forinban</t>
  </si>
  <si>
    <t>Adósságállomány eszközök szerint</t>
  </si>
  <si>
    <t>Nem lejárt</t>
  </si>
  <si>
    <t>Lejárat</t>
  </si>
  <si>
    <t>1-90 nap között</t>
  </si>
  <si>
    <t>91-180 nap között</t>
  </si>
  <si>
    <t>181-360 nap között</t>
  </si>
  <si>
    <t>360 napon túli</t>
  </si>
  <si>
    <t>Összes lejárt tartozás</t>
  </si>
  <si>
    <t>Tartozás minösszsen</t>
  </si>
  <si>
    <t>8.=(4+…+7)</t>
  </si>
  <si>
    <t>9.=(3+8)</t>
  </si>
  <si>
    <t>I. Belföldi hitelezők</t>
  </si>
  <si>
    <t>Adóhatósággal szembeni tartozás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</si>
  <si>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</si>
  <si>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</si>
  <si>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</si>
  <si>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</si>
  <si>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</si>
  <si>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</si>
  <si>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</si>
  <si>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</si>
  <si>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</si>
  <si>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</t>
  </si>
  <si>
    <t>Adósságállomány mindösszesen:</t>
  </si>
  <si>
    <t>( kedvezmények)</t>
  </si>
  <si>
    <t>adatok Ft-ban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</si>
  <si>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</si>
  <si>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</si>
  <si>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</si>
  <si>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</si>
  <si>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</si>
  <si>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</si>
  <si>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…………..-ból biztosított kedvezmény, mentesség*</t>
  </si>
  <si>
    <t>Gépjárműadóból biztosított kedvezmény, mentesség 1991.évi LXXXII.tv.5§.</t>
  </si>
  <si>
    <t>Eszközök hasznosítása utáni kedvezmény, menteség</t>
  </si>
  <si>
    <t>Egyéb kedvezmény</t>
  </si>
  <si>
    <t>Egyéb kölcsön elengedése</t>
  </si>
  <si>
    <t>Kommunális adó kedvezmény:</t>
  </si>
  <si>
    <t xml:space="preserve"> 15.1.</t>
  </si>
  <si>
    <t xml:space="preserve">Időskorúak járadékában részesülők/Egyek Nagyközség Önkormányzat Képviselő Testületének 11/2007(III.29) sz. rendelet 5§(1)a.) </t>
  </si>
  <si>
    <t xml:space="preserve"> 70 éven felüliek/ Egyek Nagyközség Önkormányzat Képviselő Testületének 11/2007(III.29) sz. rendelet 5§(1)b.)</t>
  </si>
  <si>
    <t xml:space="preserve"> 15.2.</t>
  </si>
  <si>
    <t xml:space="preserve"> Készenléti szolgálatot ellátó önkéntes tűzoltók / Egyek Nagyközség Önkormányzat Képviselő Testületének 11/2007(III.29) sz. rendelet 5§(1)c.)</t>
  </si>
  <si>
    <t>*</t>
  </si>
  <si>
    <t>A helyi adókból biztosított kedvezményeket, mentességeket, adónemenként kell feltüntetni.</t>
  </si>
  <si>
    <t xml:space="preserve">Összeg </t>
  </si>
  <si>
    <t>ebből: Bankszámlák egyenlege</t>
  </si>
  <si>
    <t>Pénztárak és betétkönyvek egyenlege</t>
  </si>
  <si>
    <t>Bevételek:</t>
  </si>
  <si>
    <t xml:space="preserve">Bevételek 2. sz. melléklet alapján: </t>
  </si>
  <si>
    <t xml:space="preserve"> Egyeb finanszírozási bevételek:</t>
  </si>
  <si>
    <t>Kiadások:</t>
  </si>
  <si>
    <t>Kiadások 3.sz. melléklet alapján:</t>
  </si>
  <si>
    <t>Egyéb finanszírozás kiadásai</t>
  </si>
  <si>
    <t>Záró pénzkészlet</t>
  </si>
  <si>
    <t>Bevételi</t>
  </si>
  <si>
    <t>Kiadási</t>
  </si>
  <si>
    <t>Jogcím</t>
  </si>
  <si>
    <t>Előirányzat</t>
  </si>
  <si>
    <t>Módosított</t>
  </si>
  <si>
    <t>Teljestés %-a</t>
  </si>
  <si>
    <t xml:space="preserve">Előirányzat </t>
  </si>
  <si>
    <t>Működési célú Pénzeszk.átad.</t>
  </si>
  <si>
    <t>Bevételek összesen:</t>
  </si>
  <si>
    <t>Kiadások összesen:</t>
  </si>
  <si>
    <t>Egyek Nagyközség Önkormányzata</t>
  </si>
  <si>
    <t>Egyéb működési célú támogatások</t>
  </si>
  <si>
    <t>Előző évi pénzmaradvány</t>
  </si>
  <si>
    <t>1.3.Állami hozzájárulás elsz. számla</t>
  </si>
  <si>
    <t>1.5. Egyéb költségvetési bankszámlák</t>
  </si>
  <si>
    <t>1. Költségvetési tartalék elszámolása (06+07)</t>
  </si>
  <si>
    <t xml:space="preserve"> 1.1. Tárgyévi költségvetési tartalék </t>
  </si>
  <si>
    <t xml:space="preserve"> 1.2. Előző év(ek) költségvetési tartalékai </t>
  </si>
  <si>
    <t>2. Költségvetési pénzmaradvány</t>
  </si>
  <si>
    <t>1.1. Költségvetési  pénzforgalmi számla</t>
  </si>
  <si>
    <t>1.1. Költségvetési pénzforgalmi számla</t>
  </si>
  <si>
    <t>Önkormányzati feladatellátást szolgáló fejlesztések</t>
  </si>
  <si>
    <t>Központosított előirányzatok, és kötött felhasználású támogatások</t>
  </si>
  <si>
    <t>A költségvetési szervnél foglalkoztatottak  2013. évi kompenzációja</t>
  </si>
  <si>
    <t>Tárgyévi helyesbített pénzmaradvány:( 1+5+7+11+12)</t>
  </si>
  <si>
    <t>Szabad pénzmaradvány</t>
  </si>
  <si>
    <t>18. életévet be nem töltött magánszemélyek / Egyek Nagyközség Önkormányzat Képviselő Testületének 11/2007. (III.29.) sz. rendelet 5.§. (1) d.)</t>
  </si>
  <si>
    <t>Tárgyévi helyesbített pénzmaradvány:( 3+7+11+12)</t>
  </si>
  <si>
    <t>Rövid lejáratú önkormányzati folyószámla hitel keret</t>
  </si>
  <si>
    <t>Egyek Nagyközség Szennyvízkezelése</t>
  </si>
  <si>
    <t>Falumegújítás és fejlesztés Egyeken / Faluközpont kialakítása/</t>
  </si>
  <si>
    <t>ÉAOP-5.1.2/D2-11 Egyek bel és külterületi csapadékvízelvezető rendszer rekonstrukciója</t>
  </si>
  <si>
    <t>KEOP-7.1.0/11-2011-0028 azonosítószámú pályázat Egyk Nagyközség Szennyvízkezelése , projektmenedzsment tevékenység</t>
  </si>
  <si>
    <t>KEOP-7.1.0/11-2011-0028 azonosítószámú pályázat Egyek Nagyközség szennyvízkezelése nyilvánossággal és tájékoztatással kacsolatos feladatok ellátása</t>
  </si>
  <si>
    <t>Egyek Nagyközség Önkormányzat Képviselő Testületének 15/2013.(IV.25.) sz. rendelete 7.§ (1) b) ponrja</t>
  </si>
  <si>
    <t xml:space="preserve">Helyiségek hasznosítása utáni kedvezmény, menteség terembéreleti díj  / Egyek nagyközség Önkormányzat Képviselő Testületének 55/2013 (II.28.) sz. határozata alapján / </t>
  </si>
  <si>
    <t>882117 Rendszeres gyermekvédelmi pénzbeli támogatás</t>
  </si>
  <si>
    <t>Foglalk.hely.tám.jog.közfoglalkoztat./ zúzott kő, sóder, cement, betonáteresz, horgonyzott huzal, huzalfeszítő vásárlás/</t>
  </si>
  <si>
    <t>Foglalk.hely.tám.jog.közfoglalkoztat./ Faaprító, motoros fűkasza Sthil fűrész vásárlása, betonelem gyártó gép és sablon, fűnyíró vásárlás/</t>
  </si>
  <si>
    <t>Fogl.hely.támogatás jog.közf./ Tároló kialakítása/</t>
  </si>
  <si>
    <t>Fogl.hely.támogatás jog.közf./ Tároló kialakítása munkadíj/</t>
  </si>
  <si>
    <t>TIOP .1.2.3/ Ügyviteli szám.tech.eszk.vásárl.gép ber./</t>
  </si>
  <si>
    <t>Vízbekötés / Csokonai u. tervkészítés és bekötés/</t>
  </si>
  <si>
    <t>Járda készítés / Vasút u. Fő u. /</t>
  </si>
  <si>
    <t>Napelemes napkollektoros rendszer kiépítése</t>
  </si>
  <si>
    <t>Polgármesteri Hivatal klímatizálása</t>
  </si>
  <si>
    <t>Felhalmozási célú pénzeszköz átadás Faluközpont</t>
  </si>
  <si>
    <t>Traktor vásárlás</t>
  </si>
  <si>
    <t>Fogl.helyett.támogatás / Hűtőkamra kialakítása/</t>
  </si>
  <si>
    <t>Közműfejlesztési hozzájárulás</t>
  </si>
  <si>
    <t>Gyepmesteri telep kialak. / terv készítés/</t>
  </si>
  <si>
    <t>A helyi önkormányzatok vis maior támogatásának elszámolása</t>
  </si>
  <si>
    <t>9/2011.(II.15) Korm.rendelet alapján</t>
  </si>
  <si>
    <t>Előírt visszafizetési kötelezettség összege:</t>
  </si>
  <si>
    <t>Lakossági közműfejlesztési támogatás</t>
  </si>
  <si>
    <t>2014.évben jogszerűen felhasználható összeg</t>
  </si>
  <si>
    <t>Önk.  És társulások EU-s fejl. Pályázat saját forrás kieg.támogatása</t>
  </si>
  <si>
    <t>Gyermekszegénység elleni program keretében nyári étkeztetés biztosítása</t>
  </si>
  <si>
    <t>A 2012. évről áthúzodó bérkompenzáció támogatása</t>
  </si>
  <si>
    <t>Lakott külterületekkel kapcsolatos feladatok támogatása</t>
  </si>
  <si>
    <t>Egyes jövedelempótló támogatások kiegészítése</t>
  </si>
  <si>
    <t>Helyi önkormányzatok működőképessége megőrzését szolg.kieg.tám.</t>
  </si>
  <si>
    <t>A szerkezetátalakítási tartalékból kapott támogatás</t>
  </si>
  <si>
    <t>Előző évi /2012./ központosított előirányzatok és egyéb kötött felhasználású támogatások előirányzat maradványainak elszámolása</t>
  </si>
  <si>
    <t>2012. évben fel nem használt de feladattal terhelt</t>
  </si>
  <si>
    <t>2013. évben ténylegesen felhasznált</t>
  </si>
  <si>
    <t>Költségvetési törvény alapján feladatellátás támogatása</t>
  </si>
  <si>
    <t>Önkormányzati hivatal működtetése 2013. évben</t>
  </si>
  <si>
    <t>Település üzemeltetéshez kapcsolódó feladatellátás támogatása</t>
  </si>
  <si>
    <t>Támogatás összesen:</t>
  </si>
  <si>
    <t>Egyéb kötelező önkormányzati feladatok ellátása</t>
  </si>
  <si>
    <t>Falugondnoki vagy tanyagondnoki támogatás összesen</t>
  </si>
  <si>
    <t>Helyi önkormányzatok általános működtetéséhez és ágazati feladataihoz kapcsolódó támogatások elszámolása és a mutatószámok, feladatmutatók alakulása</t>
  </si>
  <si>
    <t>Könyvtári  feladatok támoagtás</t>
  </si>
  <si>
    <t>KEOP-7.1.0/11/2011-0028 azonosítószámú pályázattal kapcsolatos Egyek Nagyközség Szennyvízkezelése, közbeszerzési eljárás lebonyolításával kapcsolatos tevékenység</t>
  </si>
  <si>
    <t>Könyvvizsgálati díj</t>
  </si>
  <si>
    <t>Közszolgálati szoftvercsomag átalánydíj</t>
  </si>
  <si>
    <t>Működési kiadásokra</t>
  </si>
  <si>
    <t>Pénzmaradvány kimutatás 2013. évre</t>
  </si>
  <si>
    <t>Pénzkészlet 2013. Január 1-jén</t>
  </si>
  <si>
    <t>Egyeki Roma Nemzetiségi Önkormányzat 2013. évi bevételi és kiadási előirányzatai jogcímenként</t>
  </si>
  <si>
    <t>842542 Minősített időszaki tevékenység</t>
  </si>
  <si>
    <t>862101 Háziorvosi alapellátás</t>
  </si>
  <si>
    <t>881011 Idősek nappali ellátása</t>
  </si>
  <si>
    <t>Szakfeledat</t>
  </si>
  <si>
    <t>390002 Felszíni víz és szennyeződés mentesítése</t>
  </si>
  <si>
    <t>Önk.műk.c. költségvetési támogatása</t>
  </si>
  <si>
    <t>Műk.c. tám.ért.bevétel</t>
  </si>
  <si>
    <t>Felh.c. tám.ért.bevétel</t>
  </si>
  <si>
    <t>Önk. Felh.c. költségvetési támogatása</t>
  </si>
  <si>
    <t>Felh.c.p.e.átvétel áh.kívülről</t>
  </si>
  <si>
    <t>Műk.c.p.e. átvétel áh.kívül</t>
  </si>
  <si>
    <t>Házt.nyújtott műk.c.hitel kölcsön visszafiz</t>
  </si>
  <si>
    <t>Hitel, kölcsön felv.á.h.kívülről</t>
  </si>
  <si>
    <t>Maradvány igénybe vétele</t>
  </si>
  <si>
    <t>412000 Lakó nem lakó épület építése</t>
  </si>
  <si>
    <t>429900 Egyéb máshová nem sorolható építés</t>
  </si>
  <si>
    <t>680001 Lakóingatlan bérbeadása, üzemeltetése</t>
  </si>
  <si>
    <t>680002 Nem lakó ingatlan bérbeadása üzemeltetése</t>
  </si>
  <si>
    <t>841154 Önkormányzati vagyon gazd.</t>
  </si>
  <si>
    <t>841901 Önkorm.és többcélú kist.társ-k elszámolása</t>
  </si>
  <si>
    <t>862111 Járóbeteg szakellátás</t>
  </si>
  <si>
    <t>882129 Egyéb önk.eseti pénzb.ellátások</t>
  </si>
  <si>
    <t>889931 Családi Pótlék</t>
  </si>
  <si>
    <t>890442 Fogl.hely.tám-ra jog.h.i.közfoglalkoztatás</t>
  </si>
  <si>
    <t>932918 M.n.s. szabadidős szolgáltatás</t>
  </si>
  <si>
    <t>382101 Tel-i hull kez. ártalmatlanítás</t>
  </si>
  <si>
    <t>841154 Önkorm.vagyon gazd.kapcs.fa-ok</t>
  </si>
  <si>
    <t>882129 Egyéb önk.eseti pénzbeli ellátások</t>
  </si>
  <si>
    <t>890443 Fogl.hely.tám-ra jog.h.i.közfoglalkoztatás</t>
  </si>
  <si>
    <t>841126 Önkorm. és társulások ált. végreh.igazg.tev.</t>
  </si>
  <si>
    <t>Felh.c.visszatérítendő tám. Kölcs. Visszatérülése</t>
  </si>
  <si>
    <t>Kp-i irányító szervi támogatás</t>
  </si>
  <si>
    <t>Pénzmaradvány igénybe vétele</t>
  </si>
  <si>
    <t>841133 Adó illeték kiszabás, adóellenőrzés</t>
  </si>
  <si>
    <t>852021 Általános Iskolao tanulók nappali rendsz.-ben</t>
  </si>
  <si>
    <t>910502 Közművelődési int.közösségi színterek működtetése</t>
  </si>
  <si>
    <t>Kiadási előirányzat</t>
  </si>
  <si>
    <t>382101 Települési köztisztasági tevékenység</t>
  </si>
  <si>
    <t>Személyi jell.kiadások</t>
  </si>
  <si>
    <t>Munkaadókat terh.jár.</t>
  </si>
  <si>
    <t>Műk.c.tám.ért.kiadások</t>
  </si>
  <si>
    <t>Egyéb műk.c.kiadások (műk.c.p.e. átadás)</t>
  </si>
  <si>
    <t>Műk.c. tám.kölcsön nyújt. Háztart.</t>
  </si>
  <si>
    <t>Működési c. tartalék</t>
  </si>
  <si>
    <t>Felh.célú p.e. átadás ál.házt kívülre</t>
  </si>
  <si>
    <t>Felh.c. tartalék</t>
  </si>
  <si>
    <t>Hiteltörlesztés áll.h. kívülre</t>
  </si>
  <si>
    <t>Felh.c. kamatkiadás</t>
  </si>
  <si>
    <t>Központi ir.szervi támogatás folyósítása</t>
  </si>
  <si>
    <t xml:space="preserve">Engedélyezett létszám: </t>
  </si>
  <si>
    <t>412000 Lakó és nem lakóépületek építése</t>
  </si>
  <si>
    <t>429900 Egyéb m.n.s. építés</t>
  </si>
  <si>
    <t>522001 Helyi közutak, hidak , alagutak lét.fent.</t>
  </si>
  <si>
    <t>581400 Folyóírat időszaki kiadv.kiadásai</t>
  </si>
  <si>
    <t>680001 Lakóingatlan bérbeadása üzemeltetése</t>
  </si>
  <si>
    <t>680002 Nem lakóingatlan bérbeadása üzemeltetése</t>
  </si>
  <si>
    <t>692000 Számviteli adószakértői tevékenység</t>
  </si>
  <si>
    <t>841112 Önkormányzati jogalkotás ( Képviselő-testület)</t>
  </si>
  <si>
    <t>841154 Önkormányzati vagyongazdálkodás</t>
  </si>
  <si>
    <t>841901 Önkorm. Többc.kist.társ. Elszámolása</t>
  </si>
  <si>
    <t>841908 Fejezeti és ált.tart.elszámolása</t>
  </si>
  <si>
    <t>842521 Tűzoltás időszaki mentés kat.helyz. elhárítás</t>
  </si>
  <si>
    <t>869043 Fertőző megbetegedés megelőzés járv.-i ell.</t>
  </si>
  <si>
    <t>873011 Idősek tartós bennt.ellátása</t>
  </si>
  <si>
    <t>879717 Helyettes szülői ellátás</t>
  </si>
  <si>
    <t>882113 Lakásfennatartási támogatás</t>
  </si>
  <si>
    <t>882129 Egyéb önk-i eseti pénzbeli ell-k.</t>
  </si>
  <si>
    <t>882202 Közgyógy ellátás</t>
  </si>
  <si>
    <t>889201 Gyermekjóléti szolgálat</t>
  </si>
  <si>
    <t>889921 Szociális étkeztetés</t>
  </si>
  <si>
    <t>889922 Házi segítségnyújtás</t>
  </si>
  <si>
    <t>889929 Falugondnoki tanyagondnoki tevékenység</t>
  </si>
  <si>
    <t>889969 Egyéb sp.ellátások</t>
  </si>
  <si>
    <t>890115 Speciális tehetséggond. Pr. Hárt.helyz.gyerm. fi.r.</t>
  </si>
  <si>
    <t>890301 Civil szervezetk támogatása</t>
  </si>
  <si>
    <t>890442 Foglalk.helyet.tám.jog.h.-i közfoglalkoztatása</t>
  </si>
  <si>
    <t>932918 M.n.s. egyéb szórakoztató szabadidős tevékenység</t>
  </si>
  <si>
    <t>960302 Köztemető fenntartása</t>
  </si>
  <si>
    <t>8621111 Járóbetegek gyógyító sazkellátása</t>
  </si>
  <si>
    <t>882111 Aktiv korúak ellátása</t>
  </si>
  <si>
    <t>581400 Folyóírat időszaki kiadvány kiadásai</t>
  </si>
  <si>
    <t>692000 Számviteli adószakértői tevéenység</t>
  </si>
  <si>
    <t>862211 Járóbeteg gyógyító szakellátás</t>
  </si>
  <si>
    <t>882124 Rendkívüli gyermekbvédelmi támogatás</t>
  </si>
  <si>
    <t>882129 Egyéb önk-i eseti pénzbeli ell.</t>
  </si>
  <si>
    <t>889929 Falugondnok tanyagondnoki tevékenység</t>
  </si>
  <si>
    <t>890115  Speciális tehetséggondozópr.hátr.helyz.gyerm.fi.r.</t>
  </si>
  <si>
    <t>851011 Óvodai nevelés ellátás</t>
  </si>
  <si>
    <t>852011 Általános iskolai tanulók nappali rendsz.okt. 1-4.évf.</t>
  </si>
  <si>
    <t>852021 Általános iskolai tanulók nappali rendsz.okt. 5-8 évf.</t>
  </si>
  <si>
    <t>Dolgi kiadások</t>
  </si>
  <si>
    <t>910121 Könyvtári állomány gyarapítása</t>
  </si>
  <si>
    <t>Személyi jellegű juttatás</t>
  </si>
  <si>
    <t>Egyéb működési célú kiadások (Működési célú pénzeszközátadás)</t>
  </si>
  <si>
    <t>Központi, irányító szervi támogatása folyósítása</t>
  </si>
  <si>
    <t>Engedélyezett létszám (fő)</t>
  </si>
  <si>
    <t>910502 Közm.-i int.-k köz szint.működtetéseMúzeumi kiállítási tevékenység</t>
  </si>
  <si>
    <t xml:space="preserve">Ssz. </t>
  </si>
  <si>
    <t xml:space="preserve">2013. évi eredeti e.i. </t>
  </si>
  <si>
    <t xml:space="preserve">2013. évi módosított e.i. </t>
  </si>
  <si>
    <t>2013. évi tény</t>
  </si>
  <si>
    <t>teljestés %-a</t>
  </si>
  <si>
    <t>Önkormányzati ingatlan külső felújítás (Volt Pizzéria)</t>
  </si>
  <si>
    <t xml:space="preserve">Összesen </t>
  </si>
  <si>
    <t>ÉAOP-4.1.2/A-12 Védőnői szolgálat pályázat: terv készítés</t>
  </si>
  <si>
    <t>Rendőrségi épület: tető ráépítés</t>
  </si>
  <si>
    <t>Polgármesteri Hivatal, klimatizálás</t>
  </si>
  <si>
    <t>Napelem és napkollektoros rendszer kiépítése</t>
  </si>
  <si>
    <t>Térfigyelő kamerarendszer kiépítés</t>
  </si>
  <si>
    <t>Kazánprogram beruházás</t>
  </si>
  <si>
    <t>Önkormányzati vagyongazdálkodás / bef.c.részesedés vásárlása/</t>
  </si>
  <si>
    <t>Önkormányzati vagyongazdálkodás</t>
  </si>
  <si>
    <t>Épületenergetiaki fejlesztések és közvilágítás energiatakarékos átalakítása</t>
  </si>
  <si>
    <t>Közvilágítás átmenet: terv készítés</t>
  </si>
  <si>
    <t>Felh.c.p.e. átadás áh.kívülre</t>
  </si>
  <si>
    <t>Iskolabusz beszerzés</t>
  </si>
  <si>
    <t>Foglalk.hely.tám.jog.közfoglalkoztat./ gépjármű vásárlása/</t>
  </si>
  <si>
    <t>Módósított e.i.</t>
  </si>
  <si>
    <t>Önkormányzat működési célú költségvetési támogatása</t>
  </si>
  <si>
    <t>Települési önkormányzatok működésének támogatása</t>
  </si>
  <si>
    <t>Helyi önkormányzatok kiegésíztő támogatása/Egyes jövedelempótló támogatások kiegészítése</t>
  </si>
  <si>
    <t>Működésképtelen önkormányzatok egyéb támogatása/Működőképesség megőrzését szolgáló kiegészítő támogatás</t>
  </si>
  <si>
    <t>Hozzájárulás a pénzbeli szociális ellátásokhoz</t>
  </si>
  <si>
    <t>Egyes szociális és gyermekjóléti feladatok támogatása</t>
  </si>
  <si>
    <t>Egyéb központi támogatás</t>
  </si>
  <si>
    <t>Szerkezetátalakítási támogatás</t>
  </si>
  <si>
    <t>1.10</t>
  </si>
  <si>
    <t>5000fő feletti lakosságszámú települési önk.adósság konsz.során kapott műk.tám.</t>
  </si>
  <si>
    <t>Könyvtári, közművelődési és múzeumi feladatok támogatása</t>
  </si>
  <si>
    <t>Önkormányzat felhalmozási célú költségvetési támogatása</t>
  </si>
  <si>
    <t>2.3</t>
  </si>
  <si>
    <t>5000fő feletti lakosságszámú települési önk.adósság konsz.során kapott felh.c.tám.</t>
  </si>
  <si>
    <t>Egyéb felhalmozási célú központi támogatás</t>
  </si>
  <si>
    <t>Működési és felhalmozási célú támogatás értékű bevételek</t>
  </si>
  <si>
    <t>Működési célú támogatásértékű bevételek (3.1.1.+…+3.1.7.)</t>
  </si>
  <si>
    <t>3.1.1</t>
  </si>
  <si>
    <t>Működési célú támogatásértékű bevétel társadalombiztosítás pénzügyi alapjaitól</t>
  </si>
  <si>
    <t>3.1.2.</t>
  </si>
  <si>
    <t>Működési célú támogatásértékű bevétel helyi önkormányzatoktól és költségvetési szerveitől</t>
  </si>
  <si>
    <t>3.1.3.</t>
  </si>
  <si>
    <t>Működési célú támogatásértékű bevétel fejezeti kezelésű előirányzatoktól EU-s programok és azok hazai társfinanszírozása</t>
  </si>
  <si>
    <t>3.1.4.</t>
  </si>
  <si>
    <t>Működési célú támogatásértékű bevétel központi költségvetési szervektől</t>
  </si>
  <si>
    <t>3.1.5.</t>
  </si>
  <si>
    <t>Működési célú támogatásértékű bevétel elkülönített állami pénzalapoktól</t>
  </si>
  <si>
    <t>3.1.6.</t>
  </si>
  <si>
    <t>Támogatás ért. Műk.bev. Társulásoktól</t>
  </si>
  <si>
    <t>3.1.7.</t>
  </si>
  <si>
    <t>3.2.1.</t>
  </si>
  <si>
    <t>Felhalmozási célú támogatásértékű bevétel fejezeti kezelésű előirányzatoktól EU-s programok és azok hazai társfinanszírozása</t>
  </si>
  <si>
    <t>Felhalmozási célú támogatásértékű bevétel elkülönített állami pénzalapoktól</t>
  </si>
  <si>
    <t>3.2.3</t>
  </si>
  <si>
    <t>Felhalmozási célú támogatásértékű bevétel közponit költségvetési szervektől</t>
  </si>
  <si>
    <t>Közhatalmi bevételek</t>
  </si>
  <si>
    <t>4.1</t>
  </si>
  <si>
    <t>Helyi adók és adójellegű bevételek</t>
  </si>
  <si>
    <t>4.2</t>
  </si>
  <si>
    <t>Önkormányzatoknak átengedett közhatalmi bevételek</t>
  </si>
  <si>
    <t>4.3</t>
  </si>
  <si>
    <t>Igazgatási szolg.díj</t>
  </si>
  <si>
    <t>4.4</t>
  </si>
  <si>
    <t>Adópótlék, adóbírság</t>
  </si>
  <si>
    <t>Intézményi működési bevételek</t>
  </si>
  <si>
    <t>Felhalmozási  bevételek (6.1.+…+6.3)</t>
  </si>
  <si>
    <t>Egyéb felhalmozási bevételek</t>
  </si>
  <si>
    <t>6.3.</t>
  </si>
  <si>
    <t>Felhalmozási célú ÁFA visszatérülések</t>
  </si>
  <si>
    <t>Működési és felhalmozási célú átvett pénzeszközök (7.1.+7.2.)</t>
  </si>
  <si>
    <t>7.1</t>
  </si>
  <si>
    <t>Működési célú átvett pénzeszközök</t>
  </si>
  <si>
    <t>7.2.</t>
  </si>
  <si>
    <t>Felhalmozási célú pénzeszközátvétel</t>
  </si>
  <si>
    <t>Támogatások, kölcsönök visszatérülése államháztartáson kívülről (8.1.+8.2.)</t>
  </si>
  <si>
    <t>Működési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</si>
  <si>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</si>
  <si>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KÖLTSÉGVETÉSI BEVÉTELEK ÖSSZESEN: </t>
  </si>
  <si>
    <t>Maradvány igénybevétele (9.1+9.2.)</t>
  </si>
  <si>
    <t>9.1.</t>
  </si>
  <si>
    <t>Előző év előirányzat-maradványának, pénzmaradványának működési célú iégnybevétele</t>
  </si>
  <si>
    <t>Előző év előirányzat-maradványának, pénzmaradványának felhalmozási célú iégnybevétele</t>
  </si>
  <si>
    <t>Hitel, külcsön felétel államháztartáson kívülről (10.1.+10.2.)</t>
  </si>
  <si>
    <t>Hosszú lejáratú hitelek, kölcsönök felvétele</t>
  </si>
  <si>
    <t>Rövid lejáratú hitelek, kölcsönök felvétel</t>
  </si>
  <si>
    <t>I. Folyó (működési) kiadások (1.1+…+1.10)</t>
  </si>
  <si>
    <t>Személyi  jellegű juttatás</t>
  </si>
  <si>
    <t>Működési célú támogatásértékű kiadások</t>
  </si>
  <si>
    <t>Kamatkiadások (Működési célú hitelhez kapcsolódó)</t>
  </si>
  <si>
    <t>II. Felhalmozási és tőke jellegű kiadások (2.1+…+2.4)</t>
  </si>
  <si>
    <t>2.4</t>
  </si>
  <si>
    <t>Befektetési c. részesedések vásárlása</t>
  </si>
  <si>
    <t>2.5</t>
  </si>
  <si>
    <t>Működési célú tartalék</t>
  </si>
  <si>
    <t>Felhalmozási célú tartalék</t>
  </si>
  <si>
    <t>IV.  Hitelek kamatai (Felhalmozási célú hitelhez kapcsolódó)</t>
  </si>
  <si>
    <t>VI. Finanszírozási kiadások (6.1+6.2)</t>
  </si>
  <si>
    <t>Hiteltörlesztés államháztartáson kívülre (6.1.1.+6.1.2.)</t>
  </si>
  <si>
    <t>Rövid lejáratú hitelek, kölcsönök (visszafizetése) törlesztése</t>
  </si>
  <si>
    <t>Hosszú lejáratú hitelek, kölcsönök (visszafizetése) törlesztése</t>
  </si>
  <si>
    <t>2013. Évi Költségvetési kiadások összesen</t>
  </si>
  <si>
    <t>2013. évi Költségvetési bevételek összesen</t>
  </si>
  <si>
    <t>2013.  adatai mérleg rendszerben</t>
  </si>
  <si>
    <t>Eredei e.i.</t>
  </si>
  <si>
    <t xml:space="preserve">Módósított e.i. </t>
  </si>
  <si>
    <t>Működési célú támogatásértékű bevétel</t>
  </si>
  <si>
    <t>Előző év előirányzat-maradványának, pénzmaradványának működési célú igénybevétele</t>
  </si>
  <si>
    <t>Hiteltörlesztés államháztartáson kívülre</t>
  </si>
  <si>
    <t>Hitel-, kölcsön felvétel államháztartáson kívülről</t>
  </si>
  <si>
    <t>Beruházások</t>
  </si>
  <si>
    <t>Felhalmozási célú pénzeszközátadások államháztartáson kívülre</t>
  </si>
  <si>
    <t>Felhalmozási célú támogatásértékű bevétel</t>
  </si>
  <si>
    <t>Befekt.c.részesedések vásárlása</t>
  </si>
  <si>
    <t>Előző év előirányzat-maradványának, pénzmaradványának felhalmozási célú igénybevétele</t>
  </si>
  <si>
    <t>Intézményi bevételből felhalmozási</t>
  </si>
  <si>
    <t>8. számú melléklet a Zárszámadási rendelet 10. §-ához</t>
  </si>
  <si>
    <t>7.3. számú melléklet a Zárszámadási rendelet 9. §-ához</t>
  </si>
  <si>
    <t>7. 2. számú melléklet a Zárszámadási rendelet 9. §-ához</t>
  </si>
  <si>
    <t>7.1. számú melléklet a Zárszámadási rendelet 9. §-ához</t>
  </si>
  <si>
    <t>9. számú melléklet a Zárszámadási rendelet 11. §-ához</t>
  </si>
  <si>
    <t>10. számú melléklet a Zárszámadási rendelet 12. §-ához</t>
  </si>
  <si>
    <t>11.1. számú melléklet a Zárszámadási rendelet 13. §-ához</t>
  </si>
  <si>
    <t>11.2. számú melléklet a Zárszámadási rendelet 13. §-ához</t>
  </si>
  <si>
    <t>11. 3. számú melléklet a Zárszámadási rendelet 13. §-ához</t>
  </si>
  <si>
    <t>12.1 számú melléklet a Zárszámadási rendelet 14. §-ához</t>
  </si>
  <si>
    <t>12. 2. számú melléklet a Zárszámadási rendelet 14. §-ához</t>
  </si>
  <si>
    <t>12.3. számú melléklet a Zárszámadási rendelet 14. §-ához</t>
  </si>
  <si>
    <t>13. számú melléklet a Zárszámadási rendelet 15. §-ához</t>
  </si>
  <si>
    <t>14. 1. számú melléklet a Zárszámadási rendelet 16. §-ához</t>
  </si>
  <si>
    <t>14. 2. számú melléklet a Zárszámadási rendelet 16. §-ához</t>
  </si>
  <si>
    <t>14 .3.  számú melléklet a Zárszámadási rendelet 16. §-ához</t>
  </si>
  <si>
    <t>2013. előtti kifizetés</t>
  </si>
  <si>
    <t>2013. évi kifizetés</t>
  </si>
  <si>
    <t>2. Tárkányi Béla Könytár és Művelődési ház</t>
  </si>
  <si>
    <t>telj.%-a</t>
  </si>
  <si>
    <t>Telj. %-a</t>
  </si>
  <si>
    <t>Műk.c. támog.kölcsönök nyújt.á.h.kív.</t>
  </si>
  <si>
    <t>Központi, irányító szervi támogatás folyósítása</t>
  </si>
  <si>
    <t>Katasztrófavédelem</t>
  </si>
  <si>
    <t xml:space="preserve">Debrecen-Nyíregyházi Egyházmegye </t>
  </si>
  <si>
    <t>Móra Ferenc Katolius Általános Iskola és Óvoda</t>
  </si>
  <si>
    <t xml:space="preserve">Szent József Plébánia </t>
  </si>
  <si>
    <t>Önkormányzat</t>
  </si>
  <si>
    <t>Tárkányi Béla Könyvt. És Műv H.</t>
  </si>
  <si>
    <t>Műk.c.támog.kölcs.nyújt.áh. Kívül</t>
  </si>
  <si>
    <t>Tárkányi Béla Könyvt. És Műv.H.</t>
  </si>
  <si>
    <t>I. Intézményi működési bevételek</t>
  </si>
  <si>
    <t>II. Önkormányzat működési célú költségvetési támogatása</t>
  </si>
  <si>
    <t>II.1 Normatív hozzájárulások</t>
  </si>
  <si>
    <t>II.2.Települési önkormányzatok működésének támogatása</t>
  </si>
  <si>
    <t>II.3. Központosított ei-k. ( lakott külterületi tám, nyári gyermek étkeztetés)</t>
  </si>
  <si>
    <t>II.4. Helyi önkormányzatok kiegészítő támogatása/Egyes jövedelempótló támogatások kiegészítése</t>
  </si>
  <si>
    <t>II.5. Önhibáján kívül hátrányos helyzetbe került önk-k támogatása/Működőképesség megőrzését szolgáló kiegészítő támogatás</t>
  </si>
  <si>
    <t>II.6. Hozzájárulás a pénzbeli szociális ellátásokhoz</t>
  </si>
  <si>
    <t>II.7.Egyes szociális és gyermekjóléti feladatok támogatása</t>
  </si>
  <si>
    <t>II.8.Könyvtári, közművelődési és múzeumi feladatok támogatása</t>
  </si>
  <si>
    <t>II.9. Szerkezet átalakítási tartalék</t>
  </si>
  <si>
    <t>II.10. Egyéb műk.c. központiosított támogatás</t>
  </si>
  <si>
    <t>II.11. 5000fő feletti lakosságszámú települési önk.adósság konsz.során kapott műk.tám.</t>
  </si>
  <si>
    <t>II.12. Normatív, kötött tám.</t>
  </si>
  <si>
    <t>III. Előző évi költségvetési kiegészítések, visszatérülések</t>
  </si>
  <si>
    <t>IV. Működési célú támogatásértékű bevételek</t>
  </si>
  <si>
    <t>V. Működési célú átvett pénzeszközök</t>
  </si>
  <si>
    <t>VI. Műk.c. visszatér.tám.kölcsönök visszatérülése á.h. kívülről</t>
  </si>
  <si>
    <t>VII.Önkormányzat felhalmozási célú költségvetési támogatása</t>
  </si>
  <si>
    <t>VII.1. Egyéb felhalmozási célú központi támogatás</t>
  </si>
  <si>
    <t>VII.11. 5000fő feletti lakosságszámú települési önk.adósság konsz.során kapott felh.c.tám.</t>
  </si>
  <si>
    <t>VIII. Felhalmozási célú támogatásértékű bevételek</t>
  </si>
  <si>
    <t>IX. Felhalmozási célú visszatérítendő támogatások, kölcsönök visszatérülése államháztartáson kívülről</t>
  </si>
  <si>
    <t>X. Felhalmozási célú pénzeszközátvétel</t>
  </si>
  <si>
    <t>XI. Közhatalmi bevétel</t>
  </si>
  <si>
    <t>XI.1. Önkormányzatoknak átengedett közhatalmi bevételek</t>
  </si>
  <si>
    <t>XI.2. Helyi adók és adójellegű bevételek</t>
  </si>
  <si>
    <t>X.3 Igazgatási szolg.díj</t>
  </si>
  <si>
    <t>X.4. Adópótlék, adóbírság</t>
  </si>
  <si>
    <t>XII. Felhalmozási bevétel</t>
  </si>
  <si>
    <t>XII.1. Tárgyi eszk. immat jav. ért.</t>
  </si>
  <si>
    <t>XII.2. Felhalmozási célú ÁFA visszatérülések</t>
  </si>
  <si>
    <t>A. Költségvetési bevételek összesen=I.+II.+III.+IV.+V.+VI.+VII.+VIII.+IX.+X.+XI.</t>
  </si>
  <si>
    <t>XIII. Hitel-, kölcsön felvétel államháztartáson kívülről</t>
  </si>
  <si>
    <t>XIII.1. Hosszú lejáratú hitelek, kölcsönök felvétele</t>
  </si>
  <si>
    <t>XIII.2. Rövid lejáratú hitelek, kölcsönök felvétele</t>
  </si>
  <si>
    <t>XIV. Maradvány igénybevétele</t>
  </si>
  <si>
    <t>XIV.1. Előző év előirányzat-maradványának, pénzmaradványának működési célú igénybevétele</t>
  </si>
  <si>
    <t>XIV.2. Előző év előirányzat-maradványának, pénzmaradványának felhalmozási célú igénybevétele</t>
  </si>
  <si>
    <t>XV. Központi, irányító szervi támogatás</t>
  </si>
  <si>
    <t>XV.1. Központi, irányító szervi működési célú támogatás</t>
  </si>
  <si>
    <t>XV.2. Központi, irányító szervi felhalmozási célú támogatás</t>
  </si>
  <si>
    <t>D. Finanszírozási bevételek összesen: XII.+XIII.+XIV.</t>
  </si>
  <si>
    <t>1.2. Törzsvagyon (üzemeltetésre átadott gépek, berendezések, felszerelések Immat.javak) (154+157)</t>
  </si>
  <si>
    <t>1.2.2.1.  Értékkel nyilvántartott korl.forgalomk. üzem. adott gép, ber., felsz.immat.javak</t>
  </si>
  <si>
    <t>1.2.2.2.  0-ig leírt korl. forgalomk. üzem.adott gép, ber., felsz.immat. Javak</t>
  </si>
  <si>
    <t>2.4. Egyéb adók</t>
  </si>
  <si>
    <t>Talajterhelési díj kedvezmény:</t>
  </si>
  <si>
    <t>Egyek Nagyközség Önkormányzat Képviselő Testületének 15/2013.(IV.25.) sz. rendelete 7.§ (1) a.), c.) ponrja</t>
  </si>
  <si>
    <t>841906 Finanszírozási műveletek/ 2013.01.01.-2013.03.31./                          841912/ befektetési célú finansz.műv. / 2013-04.01.-2013.12.31./</t>
  </si>
  <si>
    <t>841907 Önkormányzatok elszám.kv-i szerveikkel / 841913 Támogatási c.finanszírozási műveletek</t>
  </si>
  <si>
    <t>862301 Fogorvosi alapellátás</t>
  </si>
  <si>
    <t>882117 Rendszeres gyermekvédelmi pénzb.ellát.</t>
  </si>
  <si>
    <t>890444 Téli közfoglalkoztatás ( START munkapr.)</t>
  </si>
  <si>
    <t>Céltartalék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</si>
  <si>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</si>
  <si>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</si>
  <si>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</si>
  <si>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</si>
  <si>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</si>
  <si>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</si>
  <si>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</si>
  <si>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</si>
  <si>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</si>
  <si>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</si>
  <si>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</si>
  <si>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</si>
  <si>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</si>
  <si>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</si>
  <si>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13.</t>
  </si>
  <si>
    <t>Személyi juttatások</t>
  </si>
  <si>
    <t>Kiadások</t>
  </si>
  <si>
    <t>Bevételek</t>
  </si>
  <si>
    <t>Müködési kiadások</t>
  </si>
  <si>
    <t>Dologi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</si>
  <si>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</si>
  <si>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</si>
  <si>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</si>
  <si>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</si>
  <si>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</si>
  <si>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</si>
  <si>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</si>
  <si>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12.</t>
  </si>
  <si>
    <t>Felhalmozási célú átvett pénzeszköz</t>
  </si>
  <si>
    <t xml:space="preserve">adatok ezer forintban </t>
  </si>
  <si>
    <t>BEVÉTELI JOGCÍM-CSOPORT</t>
  </si>
  <si>
    <t xml:space="preserve">Kiemelt előirányzatok </t>
  </si>
  <si>
    <t>Személyi jellegű juttatások</t>
  </si>
  <si>
    <t>Ellátottak pénzbeli juttatásai</t>
  </si>
  <si>
    <t>Speciális célú támogatások</t>
  </si>
  <si>
    <t>Működési kiadások összesen</t>
  </si>
  <si>
    <t>Költségvetési létszámkeret.</t>
  </si>
  <si>
    <t>Dologi és egyéb folyó kiadások</t>
  </si>
  <si>
    <t xml:space="preserve">Felhalmozási kiadások </t>
  </si>
  <si>
    <t>Tartalékok</t>
  </si>
  <si>
    <t xml:space="preserve">Kiadások összesen: </t>
  </si>
  <si>
    <t>Rendszeres személyi juttatások</t>
  </si>
  <si>
    <t>Nem rendszeres személyi juttatások</t>
  </si>
  <si>
    <t>Külső személyi juttatások</t>
  </si>
  <si>
    <t xml:space="preserve">Dologi kiadások </t>
  </si>
  <si>
    <t>Egyéb folyó kiadások</t>
  </si>
  <si>
    <t>Önkormányzat által folyósított ellátások</t>
  </si>
  <si>
    <t xml:space="preserve">Középfokú oktatásban résztvevők jut. </t>
  </si>
  <si>
    <t>Bursa Hungarica</t>
  </si>
  <si>
    <t>Balmazújvárosi többcélú társulás</t>
  </si>
  <si>
    <t>Helyi önszerveződő közösségek</t>
  </si>
  <si>
    <t xml:space="preserve">   ebből: közcélú, közhasznú</t>
  </si>
  <si>
    <t xml:space="preserve">Szakfeladat </t>
  </si>
  <si>
    <t>Felújítási cél megnevezése</t>
  </si>
  <si>
    <t xml:space="preserve">ezer forintban </t>
  </si>
  <si>
    <t>Feladat megnevezése</t>
  </si>
  <si>
    <t>Szakfeladat</t>
  </si>
  <si>
    <t>Felújítás</t>
  </si>
  <si>
    <t>Ellátottak pénzbeli juttatása</t>
  </si>
  <si>
    <t>Támogatásértékű felhalmozási kiadás</t>
  </si>
  <si>
    <t>Beruházás</t>
  </si>
  <si>
    <t>Támogatásértékű működési bevétel</t>
  </si>
  <si>
    <t>Felújítások</t>
  </si>
  <si>
    <t>Felhalmozási célú hitel kamata</t>
  </si>
  <si>
    <t>B E V É T E L E K</t>
  </si>
  <si>
    <t>Sor-
szám</t>
  </si>
  <si>
    <t>Bevételi jogcím</t>
  </si>
  <si>
    <t>3.1.</t>
  </si>
  <si>
    <t>3.2.</t>
  </si>
  <si>
    <t>Központosított előirányzatokból támogatás</t>
  </si>
  <si>
    <t>Normatív kötött felhasználású  támogatás*</t>
  </si>
  <si>
    <t>Cél- címzett támogatás</t>
  </si>
  <si>
    <t>Fejlesztési és vis maior támogatás</t>
  </si>
  <si>
    <t>Tárgyi eszközök, immateriális javak értékesítése</t>
  </si>
  <si>
    <t>6.1.</t>
  </si>
  <si>
    <t>6.1.1.</t>
  </si>
  <si>
    <t>6.1.2.</t>
  </si>
  <si>
    <t>6.2.</t>
  </si>
  <si>
    <t>K I A D Á S O K</t>
  </si>
  <si>
    <t>Sor-szám</t>
  </si>
  <si>
    <t>Kiadási jogcímek</t>
  </si>
  <si>
    <t>1.1.</t>
  </si>
  <si>
    <t>1.2.</t>
  </si>
  <si>
    <t>1.3.</t>
  </si>
  <si>
    <t>Dologi  kiadások*</t>
  </si>
  <si>
    <t>1.4.</t>
  </si>
  <si>
    <t>1.6.</t>
  </si>
  <si>
    <t>1.7.</t>
  </si>
  <si>
    <t>1.8.</t>
  </si>
  <si>
    <t>1.9.</t>
  </si>
  <si>
    <t>1.10.</t>
  </si>
  <si>
    <t>1.11.</t>
  </si>
  <si>
    <t>2.1.</t>
  </si>
  <si>
    <t>Felújítás*</t>
  </si>
  <si>
    <t>2.2.</t>
  </si>
  <si>
    <t>2.3.</t>
  </si>
  <si>
    <t>2.4.</t>
  </si>
  <si>
    <t>Felhalmozási célú pénzeszközátadás államháztartáson kívülre</t>
  </si>
  <si>
    <t>III. Tartalékok (3.1+...+3.2)</t>
  </si>
  <si>
    <t>V. Egyéb kiadások</t>
  </si>
  <si>
    <t>Értékpapírok kiadásai</t>
  </si>
  <si>
    <t xml:space="preserve"> KIADÁSOK ÖSSZESEN: (1+2+3+4+5+6)</t>
  </si>
  <si>
    <t>14.</t>
  </si>
  <si>
    <t>16.</t>
  </si>
  <si>
    <t>17.</t>
  </si>
  <si>
    <t>15.</t>
  </si>
  <si>
    <t>18.</t>
  </si>
  <si>
    <t>19.</t>
  </si>
  <si>
    <t>Működési hitel törlesztés</t>
  </si>
  <si>
    <t>Működési célú hiteltörlesztés</t>
  </si>
  <si>
    <t>Felhalmozási célú hiteltörlesztés</t>
  </si>
  <si>
    <t xml:space="preserve">   ebből:kamatkiadások</t>
  </si>
  <si>
    <t>910123 Könyvtári szolgáltatások</t>
  </si>
  <si>
    <t>910203 Múzeumi kiállítási tevékenység</t>
  </si>
  <si>
    <t>Tárkányi Béla Könyvtár és Művelődési Ház összesen:</t>
  </si>
  <si>
    <t>841133 Adó, illeték kiszabás, beszed.adóellenőrzés</t>
  </si>
  <si>
    <t>841402 Közvilágítás</t>
  </si>
  <si>
    <t>882112 Időskorúak járadéka</t>
  </si>
  <si>
    <t>882115 Ápolási díj alanyi jogon</t>
  </si>
  <si>
    <t>882122 Átmeneti segély</t>
  </si>
  <si>
    <t>882124 Rendkívüli gyermekvédelmi támogatás</t>
  </si>
  <si>
    <t>882203 Köztemetés</t>
  </si>
  <si>
    <t>890301 Civil szervezetek működési támogatása</t>
  </si>
  <si>
    <t>862102 Háziorvosi ügyeleti ellátás</t>
  </si>
  <si>
    <t>960302 Köztemető fenntartás és működtetés</t>
  </si>
  <si>
    <t>Működési célú pénzeszközátvétel</t>
  </si>
  <si>
    <t>Önkormányzati lakás felújítás</t>
  </si>
  <si>
    <t>Járda felújítás</t>
  </si>
  <si>
    <t>390002 Felszíni víz szennyeződés mentesítése</t>
  </si>
  <si>
    <t>ebből: képviselők juttatása</t>
  </si>
  <si>
    <t>Normatív hozzájárulások</t>
  </si>
  <si>
    <t>10.1.</t>
  </si>
  <si>
    <t>Egyeki Szöghatár Nonprofit Kft.</t>
  </si>
  <si>
    <t>Egyéb működési célú kiadások</t>
  </si>
  <si>
    <t>1. Önkormányzat</t>
  </si>
  <si>
    <t>Központosított  bevételből felhalmozási</t>
  </si>
  <si>
    <t>841126 Önkorm.és társulások ált.végreh.igazg.tev.</t>
  </si>
  <si>
    <t>KEOP-7.1.0 "Egyek Nagyközség szennyvízkezelése"</t>
  </si>
  <si>
    <t>2. Polgármesteri Hivatal</t>
  </si>
  <si>
    <t>Munkaadókat terhelő járulékok és szociális hozzájárulási adó</t>
  </si>
  <si>
    <t xml:space="preserve">Munkaadókat terhelő járulékok és szociális hozzájárulási adó </t>
  </si>
  <si>
    <t>Tiszacsege Központi Orvosi Ügyelet</t>
  </si>
  <si>
    <t>Önkormányzati Tűzoltóság</t>
  </si>
  <si>
    <t>Felsőfokú oktatásban résztvevők jut.</t>
  </si>
  <si>
    <t>862211 Járóbetegek gyógyító szakellátása</t>
  </si>
  <si>
    <t>882111 Aktív korúak ellátása</t>
  </si>
  <si>
    <t>889969 Egyéb speciális ellátások</t>
  </si>
  <si>
    <t>Polgármesteri Hivatal nyílászáró felújítás</t>
  </si>
  <si>
    <t>ÉAOP-5.1.2/D2-11 "Belterületi bel- és csapadékvízvédelmi fejlesztések"</t>
  </si>
  <si>
    <t>Felhalmozási célú pénezeszközátadás Faluközpont</t>
  </si>
  <si>
    <t>ÉAOP-3.1.2/A-11 "Béke utca felújítása Egyeken" terv készítés</t>
  </si>
  <si>
    <t>Személygépkocsi vásárlás</t>
  </si>
  <si>
    <t>Felhalmozási célú hitel kamat</t>
  </si>
  <si>
    <t>B. KÖLTSÉGVETÉSI HIÁNY FINANSZÍROZÁSÁRA SZOLGÁLÓ PÉNZF.NÉLKÜLI BEVÉTELEK:</t>
  </si>
  <si>
    <t>Intézményi működési bevétel</t>
  </si>
  <si>
    <t>1.1</t>
  </si>
  <si>
    <t>1.5.</t>
  </si>
  <si>
    <t>3.2</t>
  </si>
  <si>
    <t>6.1</t>
  </si>
  <si>
    <t>8.1</t>
  </si>
  <si>
    <t>8.2</t>
  </si>
  <si>
    <t>9.2</t>
  </si>
  <si>
    <t>10.2.</t>
  </si>
  <si>
    <t>Közhatalmi bevétel</t>
  </si>
  <si>
    <t>Kölcsön</t>
  </si>
  <si>
    <t>Kapott támogatásból felhalmozási</t>
  </si>
  <si>
    <t>Eredeti e.i.</t>
  </si>
  <si>
    <t>Módosított e.i.</t>
  </si>
  <si>
    <t>Tény</t>
  </si>
  <si>
    <t>Polgármesteri Hivatal</t>
  </si>
  <si>
    <t>Teljesítés %-a</t>
  </si>
  <si>
    <t>841403 Város és község gazdálkodás</t>
  </si>
  <si>
    <t>841112 Önkormányzati jogalkotás</t>
  </si>
  <si>
    <t xml:space="preserve">Polgármesteri Hivatal </t>
  </si>
  <si>
    <t xml:space="preserve">Összesen: </t>
  </si>
  <si>
    <t>421100 Út, autópálya építése</t>
  </si>
  <si>
    <t>Felhalmozási bevétel</t>
  </si>
  <si>
    <t>889931 Családi pótlék</t>
  </si>
  <si>
    <t>890443 Egyéb közfoglalkoztatás</t>
  </si>
  <si>
    <t>20.</t>
  </si>
  <si>
    <t>21.</t>
  </si>
  <si>
    <t>22.</t>
  </si>
  <si>
    <t>23.</t>
  </si>
  <si>
    <t>24.</t>
  </si>
  <si>
    <t>25.</t>
  </si>
  <si>
    <t>882119 Óvodáztatási támogatás</t>
  </si>
  <si>
    <t>26.</t>
  </si>
  <si>
    <t>27.</t>
  </si>
  <si>
    <t>28.</t>
  </si>
  <si>
    <t>29.</t>
  </si>
  <si>
    <t>30.</t>
  </si>
  <si>
    <t>Tárkányi Béla Könyvtár és Művelődési Ház</t>
  </si>
  <si>
    <t xml:space="preserve">Önkormányzat </t>
  </si>
  <si>
    <t>Megnevezés</t>
  </si>
  <si>
    <t>Összeg:</t>
  </si>
  <si>
    <t>Költségvetési bankszámlák záró egyenlegei:</t>
  </si>
  <si>
    <t>Pénztár záró egyenlege:</t>
  </si>
  <si>
    <t>Záró pénzkészlet:(1+2)</t>
  </si>
  <si>
    <t>Forgatási célú finanszírozási műveletek egyenlege</t>
  </si>
  <si>
    <t>Költségvetési aktív átfutó elsz.egyenlege</t>
  </si>
  <si>
    <t>Költségvetési aktív elszámolások egyenlege:</t>
  </si>
  <si>
    <t>Költségvetési passzív átfutó elszámolások záró egyenlege(-)</t>
  </si>
  <si>
    <t>Költségvetési passzív kiegy. Átfutó elsz. Egyenlege(-)</t>
  </si>
  <si>
    <t>Költségvetési passzív elszámolások egyenlege ( -)</t>
  </si>
  <si>
    <t>Egyéb aktív, passzív p.ü. elszámolások egynelege ( - ):</t>
  </si>
  <si>
    <t xml:space="preserve">Előző években képzett költségv. Tartalék maradványa ( - ): </t>
  </si>
  <si>
    <t>Tárgyévi helyesbített pénzmaradvány:( 1+5+11+12)</t>
  </si>
  <si>
    <t>Költségvetési befizetés többlettámogatás miatt</t>
  </si>
  <si>
    <t>Költségvetési kiutalás kiutalatlan tám. Miatt.</t>
  </si>
  <si>
    <t>Finanszírozási korrekció:( 14+15)</t>
  </si>
  <si>
    <t>Költségvetési pénzmaradvány:(13+16)</t>
  </si>
  <si>
    <t>Kötelezettséggel terhelt pénzmaradvány:</t>
  </si>
  <si>
    <t>Működési célú kötelezettséggel terh. pénzmaradvány:</t>
  </si>
  <si>
    <t>Felhalmozási célú kötelezettséggel terh. pénzmaradvány:</t>
  </si>
  <si>
    <t>I. Adóbevételek</t>
  </si>
  <si>
    <t>Adóbevétel megnevezése</t>
  </si>
  <si>
    <t>Éves teljesítés</t>
  </si>
  <si>
    <t>Telj.%-a</t>
  </si>
  <si>
    <t>Eltérés</t>
  </si>
  <si>
    <t>Építményadó</t>
  </si>
  <si>
    <t>Telekadó</t>
  </si>
  <si>
    <t>Vállakozók kommunális adója</t>
  </si>
  <si>
    <t>Magánszemélyek kommunális adója</t>
  </si>
  <si>
    <t>Iparűzési adó állandó jelleggel végzett iparűzési tevékenység után</t>
  </si>
  <si>
    <t>Iparűzési adó ideiglenes jelleggel végzett iparűzési tevékenység után</t>
  </si>
  <si>
    <t>Helyi adók összesen:</t>
  </si>
  <si>
    <t>II. Az adóbevételek felhasználása</t>
  </si>
  <si>
    <t>Jogcíme területe</t>
  </si>
  <si>
    <t>Felhasználása</t>
  </si>
  <si>
    <t>Összege</t>
  </si>
  <si>
    <t>Iparűzési adó</t>
  </si>
  <si>
    <t>Felhasznált adóbevétel összesen:</t>
  </si>
  <si>
    <t>Rendelkezésre bocsátott összeg</t>
  </si>
  <si>
    <t>Ténylegesen felhasznált</t>
  </si>
  <si>
    <t>Visszafizetési kötelezettség</t>
  </si>
  <si>
    <t>adatok forintban</t>
  </si>
  <si>
    <t>Elszámolás alapján tényleges normatív hozzájárulás mértéke</t>
  </si>
  <si>
    <t>Évközi pótigény / lemodás</t>
  </si>
  <si>
    <t>Pótigény</t>
  </si>
  <si>
    <t>Normatív támogatás összesen:</t>
  </si>
  <si>
    <t>Többéves kihatással járó döntésekből származó kötelezettségek célok szerint évenkénti bontásban</t>
  </si>
  <si>
    <t xml:space="preserve"> Ezer forintban !</t>
  </si>
  <si>
    <t>Kötelezettség jogcíme</t>
  </si>
  <si>
    <t>Köt. váll.
 éve</t>
  </si>
  <si>
    <t>Kiadás vonzata évenként</t>
  </si>
  <si>
    <t>Összesen</t>
  </si>
  <si>
    <t>2012.</t>
  </si>
  <si>
    <t>2013.</t>
  </si>
  <si>
    <t>Működési célú hiteltörlesztés (tőke+kamat)</t>
  </si>
  <si>
    <t>2011.</t>
  </si>
  <si>
    <t>-</t>
  </si>
  <si>
    <t>Felhalmozási célú hiteltörlesztés (tőke+kamat)</t>
  </si>
  <si>
    <t>Szennyvízhitel</t>
  </si>
  <si>
    <t>2003.</t>
  </si>
  <si>
    <t>2006.</t>
  </si>
  <si>
    <t>Óvoda felújítás, tornaszoba kialakítás</t>
  </si>
  <si>
    <t>2008.</t>
  </si>
  <si>
    <t xml:space="preserve">Orvosi rendelő egészségházzá alakítása </t>
  </si>
  <si>
    <t>2009.</t>
  </si>
  <si>
    <t>Oktatási intézmény: kazáncsere</t>
  </si>
  <si>
    <t>2010.</t>
  </si>
  <si>
    <t>Új gépjármű fecskendő</t>
  </si>
  <si>
    <t xml:space="preserve">Iskola-Óvoda felújítás </t>
  </si>
  <si>
    <t>Tájház felújítás</t>
  </si>
  <si>
    <t>LEADER pályázat tervdokumentáció készítés</t>
  </si>
  <si>
    <t>Belterületi utak kátyúzása</t>
  </si>
  <si>
    <t>Beruházás feladatonként</t>
  </si>
  <si>
    <t>Egyéb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</si>
  <si>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</si>
  <si>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</si>
  <si>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</si>
  <si>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</si>
  <si>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</si>
  <si>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</si>
  <si>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</si>
  <si>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</si>
  <si>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</si>
  <si>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</si>
  <si>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</si>
  <si>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</si>
  <si>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 xml:space="preserve">             </t>
  </si>
  <si>
    <t>VAGYONKIMUTATÁS</t>
  </si>
  <si>
    <t>a könyvviteli mérlegben értékkel szereplő eszközökről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</si>
  <si>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</si>
  <si>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</si>
  <si>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</si>
  <si>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</si>
  <si>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</si>
  <si>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</si>
  <si>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</si>
  <si>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</si>
  <si>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</si>
  <si>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</si>
  <si>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</si>
  <si>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 xml:space="preserve"> 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</si>
  <si>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</si>
  <si>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</si>
  <si>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</si>
  <si>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</si>
  <si>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</si>
  <si>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</si>
  <si>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</si>
  <si>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</si>
  <si>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</si>
  <si>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</si>
  <si>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</si>
  <si>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</si>
  <si>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</si>
  <si>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</si>
  <si>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</si>
  <si>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</si>
  <si>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</si>
  <si>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</si>
  <si>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</si>
  <si>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</si>
  <si>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</si>
  <si>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</si>
  <si>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</si>
  <si>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</si>
  <si>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</si>
  <si>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</si>
  <si>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</si>
  <si>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</si>
  <si>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</si>
  <si>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</si>
  <si>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</si>
  <si>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</si>
  <si>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</si>
  <si>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</si>
  <si>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</si>
  <si>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</si>
  <si>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</si>
  <si>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</si>
  <si>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</si>
  <si>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1.1.6.1.  Értékkel nyilvántartott egyéb ingatlanok</t>
  </si>
  <si>
    <t>1.1.6.2.  0-ig leírt egyéb ingatlanok</t>
  </si>
  <si>
    <t>1.1.7. Folyamatban lévő ingatlan beruházás, felújítás</t>
  </si>
  <si>
    <t>1.2. Korl. forgalomk. ingatl. és kapcs. vagyoni érétkű jogok (13-tól 23-ig)      (39+42+45+48+51+54+57+60+63+66+69+72)</t>
  </si>
  <si>
    <t>1.2.1.   Vízellátás közművei   (40+41)</t>
  </si>
  <si>
    <t>1.2.1.1.  Értékkel nyilvántartott vízellátás közművei</t>
  </si>
  <si>
    <t>1.2.1.2.  0-ig leírt vízellátás közművei</t>
  </si>
  <si>
    <t>41.</t>
  </si>
  <si>
    <t>1.2.2.   Szennyvíz és csapadékvíz elvezetés közművei   (43+44)</t>
  </si>
  <si>
    <t>1.2.2.1.  Értékkel nyilvántartott szennyvíz és csapadékvíz elvezetés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</si>
  <si>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</si>
  <si>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</si>
  <si>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</si>
  <si>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</si>
  <si>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</si>
  <si>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</si>
  <si>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</si>
  <si>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</si>
  <si>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</si>
  <si>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</si>
  <si>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</si>
  <si>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</si>
  <si>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</si>
  <si>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</si>
  <si>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</si>
  <si>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</si>
  <si>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</si>
  <si>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</si>
  <si>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</si>
  <si>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</si>
  <si>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</si>
  <si>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</si>
  <si>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</si>
  <si>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</si>
  <si>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</si>
  <si>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</si>
  <si>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</si>
  <si>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</si>
  <si>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</si>
  <si>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</si>
  <si>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</si>
  <si>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</si>
  <si>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</si>
  <si>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</si>
  <si>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</si>
  <si>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</si>
  <si>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</si>
  <si>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</si>
  <si>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</si>
  <si>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</si>
  <si>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</si>
  <si>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</si>
  <si>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</si>
  <si>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</si>
  <si>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</si>
  <si>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</si>
  <si>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</si>
  <si>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</si>
  <si>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</si>
  <si>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</si>
  <si>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</si>
  <si>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</si>
  <si>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</si>
  <si>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</si>
  <si>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</si>
  <si>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</si>
  <si>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</si>
  <si>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</si>
  <si>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</si>
  <si>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</si>
  <si>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</si>
  <si>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</si>
  <si>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</si>
  <si>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</si>
  <si>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</si>
  <si>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</si>
  <si>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</si>
  <si>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</si>
  <si>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</si>
  <si>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</si>
  <si>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</si>
  <si>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</si>
  <si>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</si>
  <si>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</si>
  <si>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</si>
  <si>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</si>
  <si>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</si>
  <si>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</si>
  <si>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</si>
  <si>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</si>
  <si>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</si>
  <si>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</si>
  <si>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</si>
  <si>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</si>
  <si>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</si>
  <si>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</si>
  <si>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</si>
  <si>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</si>
  <si>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</si>
  <si>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</si>
  <si>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</si>
  <si>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</si>
  <si>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</si>
  <si>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</si>
  <si>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</si>
  <si>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</si>
  <si>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</si>
  <si>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</si>
  <si>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</si>
  <si>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</si>
  <si>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</si>
  <si>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Egyes jövedelempótló támogatások visszafizetése  2013. évben teljesült a következők szerint:</t>
  </si>
  <si>
    <t>Lakásfenntartási támogatás:</t>
  </si>
  <si>
    <t>összeg forintban</t>
  </si>
  <si>
    <t>Egészségkárosodottak szociális segélye</t>
  </si>
  <si>
    <t>Foglalkoztatás helyettesítő támogatás</t>
  </si>
  <si>
    <t xml:space="preserve">14 év alatti gyermeket nevelő szülő szociális segélye </t>
  </si>
  <si>
    <t>Itthon vagy Magyarország szeretlek programsorozat</t>
  </si>
  <si>
    <t>Aktív korúak szociális segélye</t>
  </si>
  <si>
    <t>Visszafizetés dátuma:</t>
  </si>
  <si>
    <t>2013.12.20.</t>
  </si>
  <si>
    <t>Óvodáztatási támogatás</t>
  </si>
  <si>
    <t>2013.12.13.</t>
  </si>
  <si>
    <t>Visszafizetési kötelezettség mindöszesen:</t>
  </si>
  <si>
    <t>Jogcím megnevezése:</t>
  </si>
  <si>
    <t>3821011 Települési hulladék kezelése,ártalmatlanítása</t>
  </si>
  <si>
    <t xml:space="preserve">841906 Finanszírozási műveletek /2013.01.01- 2013.05.31./                                841912 Befektetési célú finanszírozási műveletek                      / 2013.06.01- 2013.12.31./              </t>
  </si>
  <si>
    <t>889928 Falugondnoki tanyagondnoki feladatok</t>
  </si>
  <si>
    <t>890444 Téli közfoglalkoztatás       (Start munkaprogram)</t>
  </si>
  <si>
    <t>841403 Város és községgazdálkodás</t>
  </si>
  <si>
    <t xml:space="preserve">841906 Finanszírozási műveletek            /2013.01.01-2013.05.31./                                    841912 Befektetési célú finanszírozási műveletek                                             /2013.06.01-2013.12.31/                          </t>
  </si>
  <si>
    <t>890444 Téli közfoglalkoztatás                            (Start mintaprogram )</t>
  </si>
  <si>
    <t>Működési c.támogatás ért.bev.</t>
  </si>
  <si>
    <t>Felhalmozácsi c.támogatás ért.bev.</t>
  </si>
  <si>
    <t>Önkormányzat.felh.c.költségvetési támogatása</t>
  </si>
  <si>
    <t>Működési c.pénzeszk.átvétel</t>
  </si>
  <si>
    <t>Működési c.pénzeszközátvétel</t>
  </si>
  <si>
    <t>Felhalm.c.támog.ért.bevétel</t>
  </si>
  <si>
    <t>Felh.c.tám.ért.bevétel</t>
  </si>
  <si>
    <t xml:space="preserve">   ebből:Képviselők és bizottsági tagok juttatása</t>
  </si>
  <si>
    <t>Világkirálynője Mozgalom</t>
  </si>
  <si>
    <t>Felhalmozási célú támogatásértékű bevételek (3.2.1.+…+3.2.4.)</t>
  </si>
  <si>
    <t>3.2.2</t>
  </si>
  <si>
    <t>3.2.4</t>
  </si>
  <si>
    <t>Működési célú támogatásértékű bevétel társulástól</t>
  </si>
  <si>
    <r>
      <t xml:space="preserve">Rövid lejáratú </t>
    </r>
    <r>
      <rPr>
        <b/>
        <sz val="12"/>
        <rFont val="Times New Roman"/>
        <family val="1"/>
      </rPr>
      <t>likvid</t>
    </r>
    <r>
      <rPr>
        <sz val="12"/>
        <rFont val="Times New Roman"/>
        <family val="1"/>
      </rPr>
      <t xml:space="preserve"> hitelek záró állománya (-)</t>
    </r>
  </si>
  <si>
    <t>Költségvetési kiutalás kiutalatlan intézményi támog.miatt</t>
  </si>
  <si>
    <t>Intézményi költségvetési befizetés többlettámogatás miatt</t>
  </si>
  <si>
    <t>Finanszírozási korrekció:( 14+15+16+17)</t>
  </si>
  <si>
    <t>Költségvetési pénzmaradvány:(13+18)</t>
  </si>
  <si>
    <t>Felh.c.p.e. támogatás ért.bevétel társulástól</t>
  </si>
  <si>
    <t>Beszámítás összege   ( - )</t>
  </si>
  <si>
    <t>Egyek Nagyközség Önkormányzatának 2013. évi bevételei kiemelt előirányzatonként szakfeladat szerinti bontásban</t>
  </si>
  <si>
    <t>Egyek Nagyközség Önkormányzatának és költségvetési szervei 2013. évi bevételei forrásonként, főbb jogcím-csoportonkénti részletezettségben.</t>
  </si>
  <si>
    <t>Egyek Nagyközség Önkormányzatának 2013. évi bevételei kiemelt előirányzatonként szakfeladat szerinti bontásban kötelezően ellátandó feladatonként</t>
  </si>
  <si>
    <t>Egyek Nagyközség Önkormányzatának 2013. évi bevételei kiemelt előirányzatonként szakfeladat szerinti bontásban önként vállalt feladatonként</t>
  </si>
  <si>
    <t>Polgármesteri Hivatal 2013. évi bevételei kiemelt előirányzatonként szakfeladat szerinti bontásban</t>
  </si>
  <si>
    <t xml:space="preserve">Polgármesteri Hivatal 2013. évi bevételei kiemelt előirányzatonként szakfeladat szerinti bontásban  kötelezően ellátandó feladatonként
</t>
  </si>
  <si>
    <t>Tárkányi Béla Könyvtár és Művelődési Ház 2013. évi bevételei kiemelt előirányzatonként szakfeladat szerinti bontásban</t>
  </si>
  <si>
    <t>Tárkányi Béla Könyvtár és Művelődési Ház 2013. évi bevételei kiemelt előirányzatonként, szakfeladat szerinti bontásban kötelezően ellátandó feladatonként</t>
  </si>
  <si>
    <t>Tárkányi Béla Könyvtár és Művelődési Ház 2013. évi bevételei kiemelt előirányzatonként, szakfeladat szerinti bontásban önként vállalt feladatonként</t>
  </si>
  <si>
    <t>Egyek Nagyközség Önkormányzatának és költségvetési szerveinek 2013. évi  kiadásai kiemelt előirányzatonként</t>
  </si>
  <si>
    <t>Egyek Nagyközség Önkormányzatának 2013. évi  kiadásai kiemelt előirányzatonként szakfeladat szerinti bontásban</t>
  </si>
  <si>
    <t>Egyek Nagyközség Önkormányzatának 2013. évi kiadásai kiemelt előirányzatonként, szakfeladat szerinti bontásban, kötelezően ellátandó feladatonként</t>
  </si>
  <si>
    <t>Egyek Nagyközség Önkormányzatának 2013. évi kiadásai  kiemelt előirányzatonként, szafeladat szerinti bontásban, önként vállalt feladatonként</t>
  </si>
  <si>
    <t>Polgármesteri Hivatal 2013. évi kiadásai kiemelt előirányzatonként szakfeladat szerinti bontásban</t>
  </si>
  <si>
    <t>Polgármesteri Hivatal 2013. évi kiadásai kiemelt előirányzatonként, szakfeladat szerinti bontásban,  kötelezően ellátandó feladatonként</t>
  </si>
  <si>
    <t>Tárkányi Béla Könyvtár és Művelődési Ház 2013. évi kiadásai kiemelt előirányzatonként szakfeladat szerinti bontásban</t>
  </si>
  <si>
    <t>Tárkányi Béla Könyvtár és Művelődési Ház 2013. évi kiadásai kiemelt előirányzatonként szakfeladat szerinti bontásban, kötelezően ellátandó feladatonként</t>
  </si>
  <si>
    <t>Tárkányi Béla Könyvtár és Művelődési Ház 2013. évi kiadásai kiemelt előirányzatonként, szakfeladt szerinti bontásban, önként vállalt feladatonként</t>
  </si>
  <si>
    <t>Egyek Nagyközség Önkormányzatának és költségvetési szerveinek 2013. évi működési kiadásai kiemelt előirányzatonként</t>
  </si>
  <si>
    <t xml:space="preserve">-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</si>
  <si>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</si>
  <si>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</si>
  <si>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</si>
  <si>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</si>
  <si>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</si>
  <si>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</si>
  <si>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</si>
  <si>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</si>
  <si>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</si>
  <si>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Térfigyelőrendszer kialakítása támogatás megelőlegező hitel</t>
  </si>
  <si>
    <t>2.14.</t>
  </si>
  <si>
    <t>Téfigyelőrendszer önerő fedezete</t>
  </si>
  <si>
    <t>2.15.</t>
  </si>
  <si>
    <t>Önkorm utak fejlesztése</t>
  </si>
  <si>
    <t>2.16.</t>
  </si>
  <si>
    <t>Nyílásszáró csere Polgármesteri Hivatal épületében</t>
  </si>
  <si>
    <t>2.17.</t>
  </si>
  <si>
    <t>Traktor beszerzés</t>
  </si>
  <si>
    <t>2.18.</t>
  </si>
  <si>
    <t>Járda építéshez terv készítés</t>
  </si>
  <si>
    <t>2.19.</t>
  </si>
  <si>
    <t>Tároló építése, kialakítása</t>
  </si>
  <si>
    <t>2.20.</t>
  </si>
  <si>
    <t>Gyepmesteri telep terv készítés</t>
  </si>
  <si>
    <t>2.21.</t>
  </si>
  <si>
    <t>Önkormányzati utak fejlesztése, terv készítés</t>
  </si>
  <si>
    <t>2.22.</t>
  </si>
  <si>
    <t>Közvilágítás korszerűsítése</t>
  </si>
  <si>
    <t>Önkormányzati utak fejlesztése</t>
  </si>
  <si>
    <t xml:space="preserve">TÁMOP 6.1.2-11/1-2012-1290 "Egészségre és sportra való nevelés" pályázat rendezvény szervezés, lebonyolítása </t>
  </si>
  <si>
    <t>3.3.</t>
  </si>
  <si>
    <t>Polgármesteri Hivatal épületében nyílászáró csere</t>
  </si>
  <si>
    <t>3.4.</t>
  </si>
  <si>
    <t>Járdaépítéshez terv készítés</t>
  </si>
  <si>
    <t>3.5.</t>
  </si>
  <si>
    <t>Gyepmester telep engedélyes terv készítés</t>
  </si>
  <si>
    <t>3.6.</t>
  </si>
  <si>
    <t>Téli és egyéb értékteremtő program bérmunka</t>
  </si>
  <si>
    <t>3.7.</t>
  </si>
  <si>
    <t>Illegális hulladéklerakó helyek felszámolása program bérmunka</t>
  </si>
  <si>
    <t>3.8.</t>
  </si>
  <si>
    <t>Téli és egyéb értékteremtő program keretében sóder</t>
  </si>
  <si>
    <t>3.9.</t>
  </si>
  <si>
    <t>KEOP-7.1.0/11-2011-0028 azonosítószámú pályázat " Egyek Nagyközség Szennyvízkezelése" megvalósíthatósági  tanulmány készítése</t>
  </si>
  <si>
    <t>3.10.</t>
  </si>
  <si>
    <t>3.11.</t>
  </si>
  <si>
    <t>3.12.</t>
  </si>
  <si>
    <t>4.1.</t>
  </si>
  <si>
    <t>4.2.</t>
  </si>
  <si>
    <t>Szilveszteri rendezvény lebonyolítása</t>
  </si>
  <si>
    <t>4.3.</t>
  </si>
  <si>
    <t>Kardiológiai szakrendeléshez eszközbérlet</t>
  </si>
  <si>
    <t>4.4.</t>
  </si>
  <si>
    <t>4.5.</t>
  </si>
  <si>
    <t>4.6.</t>
  </si>
  <si>
    <t>Sebészeti szakrendeléshez eszközbérlet</t>
  </si>
  <si>
    <t>4.7.</t>
  </si>
  <si>
    <t>Szemészeti szakrendeléshez eszközbérlet</t>
  </si>
  <si>
    <t>4.8.</t>
  </si>
  <si>
    <t>Általános jogi tanácsadás</t>
  </si>
  <si>
    <t>4.9.</t>
  </si>
  <si>
    <t>Egyek Nagyközség díszkivilágításának szerelési költsége</t>
  </si>
  <si>
    <t>4.10.</t>
  </si>
  <si>
    <t>Sírhely újra megváltás hírdetési díj</t>
  </si>
  <si>
    <t>4.11.</t>
  </si>
  <si>
    <t>Fonyódligeti üdülő fenntartás</t>
  </si>
  <si>
    <t>4.13.</t>
  </si>
  <si>
    <t>Világító testek bérleti díj</t>
  </si>
  <si>
    <t>4.14.</t>
  </si>
  <si>
    <t>Egészségházban szoftver bérleti díj</t>
  </si>
  <si>
    <t>4.15.</t>
  </si>
  <si>
    <t>Népességnyilvántartó rendszer</t>
  </si>
  <si>
    <t>4.16.</t>
  </si>
  <si>
    <t>Polgármesteri Hivatal internet szolgáltatás</t>
  </si>
  <si>
    <t>4.17.</t>
  </si>
  <si>
    <t>Tűz és munkavédelmi szolgáltatás</t>
  </si>
  <si>
    <t>4.18.</t>
  </si>
  <si>
    <t>Tűzjelző rendszer karbantartási szolgáltatás</t>
  </si>
  <si>
    <t>4.19.</t>
  </si>
  <si>
    <t>Adó és számviteli tanácsadás tagdíj</t>
  </si>
  <si>
    <t>4.20.</t>
  </si>
  <si>
    <t>Önkormányzati fizetési meghagyások elektronikus rendszer éves díj</t>
  </si>
  <si>
    <t>4.21.</t>
  </si>
  <si>
    <t>Egészségházban kártevőírtás szolgáltatás</t>
  </si>
  <si>
    <t>4.22.</t>
  </si>
  <si>
    <t>Közületi hulladékszállítási szolgáltatás</t>
  </si>
  <si>
    <t>4.23.</t>
  </si>
  <si>
    <t>Távfelügyelet szolgáltatás</t>
  </si>
  <si>
    <t>4.24.</t>
  </si>
  <si>
    <t>Önkormányzati ingatlanok kéményellenőrzés</t>
  </si>
  <si>
    <t>4.25.</t>
  </si>
  <si>
    <t>Webtárhely üzemeltetés, karbantartás</t>
  </si>
  <si>
    <t>Egyek Nagyközség Önkormányzatának és költségvetési szerveinek 2013. évi felújítási kiadásai célonként, és felhalmozási kiadásai feladatonként</t>
  </si>
  <si>
    <t>Felújítási kiadások célonként</t>
  </si>
  <si>
    <t>Felhalmozási kiadások feladatonként</t>
  </si>
  <si>
    <t>Egyek Nagyközség Önkormányzata  Pénzügyi mérlege</t>
  </si>
  <si>
    <t xml:space="preserve">                                              Egyek Nagyközség Önkormányzata működési és felhalmozási célú bevételeinek és kiadásainak </t>
  </si>
  <si>
    <t xml:space="preserve"> Egyek Nagyközség Önkormányzatának helyi adó bevételekről és felhasználásáról</t>
  </si>
  <si>
    <t>Az állami támogatásokkal és hozzájárulásokkal, valamint az egyéb állami pénzalapokkal kapcsolatos elszámolások</t>
  </si>
  <si>
    <t>Egyek Nagyközség Önkormányzata 2013. év végi adósságállományának bemutatása</t>
  </si>
  <si>
    <t xml:space="preserve">Polgármesteri Hivatal 2013. év végi adósságállományának bemutatása
</t>
  </si>
  <si>
    <t>Tárkányi Bála Könyvtár és Művelődési Ház 2013. év végi adósságállományának bemutatás</t>
  </si>
  <si>
    <t xml:space="preserve">Egyek Nagyközség Önkormányzata 2013. évben nyújtott közvetett támogatásának teljesülése
</t>
  </si>
  <si>
    <t>Egyek Nagyközség Önkormányzata 2013.évi péneszközeinek változása</t>
  </si>
  <si>
    <t>Polgármesteri Hivatal 2013. évi péneszközeinek változása</t>
  </si>
  <si>
    <t>Tárkányi Béla Könyvtár és Művelődési Ház 2013. évi pénzeszközeinek változása</t>
  </si>
  <si>
    <t>ÉAOP 4.1.2/A-12 Védőnői szolgálat pályázat szak.díj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</si>
</sst>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000000"/>
    <numFmt numFmtId="185" formatCode="0.00000000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9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8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b/>
      <i/>
      <sz val="11"/>
      <name val="Times New Roman CE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E"/>
      <family val="0"/>
    </font>
    <font>
      <sz val="9"/>
      <name val="Arial"/>
      <family val="2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4"/>
      <name val="Arial"/>
      <family val="2"/>
    </font>
    <font>
      <sz val="12"/>
      <name val="Times New Roman CE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6"/>
      <name val="Arial CE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89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0" xfId="0" applyNumberForma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/>
    </xf>
    <xf numFmtId="3" fontId="10" fillId="33" borderId="22" xfId="0" applyNumberFormat="1" applyFont="1" applyFill="1" applyBorder="1" applyAlignment="1">
      <alignment horizontal="center"/>
    </xf>
    <xf numFmtId="3" fontId="10" fillId="33" borderId="23" xfId="0" applyNumberFormat="1" applyFont="1" applyFill="1" applyBorder="1" applyAlignment="1">
      <alignment horizontal="center"/>
    </xf>
    <xf numFmtId="0" fontId="10" fillId="0" borderId="0" xfId="68">
      <alignment/>
      <protection/>
    </xf>
    <xf numFmtId="0" fontId="10" fillId="0" borderId="0" xfId="68" applyAlignment="1">
      <alignment/>
      <protection/>
    </xf>
    <xf numFmtId="178" fontId="10" fillId="0" borderId="0" xfId="43" applyNumberFormat="1" applyFont="1" applyAlignment="1">
      <alignment/>
    </xf>
    <xf numFmtId="0" fontId="12" fillId="0" borderId="0" xfId="68" applyFont="1">
      <alignment/>
      <protection/>
    </xf>
    <xf numFmtId="0" fontId="11" fillId="0" borderId="0" xfId="68" applyFont="1">
      <alignment/>
      <protection/>
    </xf>
    <xf numFmtId="0" fontId="4" fillId="0" borderId="0" xfId="68" applyFont="1">
      <alignment/>
      <protection/>
    </xf>
    <xf numFmtId="178" fontId="11" fillId="0" borderId="0" xfId="43" applyNumberFormat="1" applyFont="1" applyAlignment="1">
      <alignment/>
    </xf>
    <xf numFmtId="0" fontId="6" fillId="0" borderId="24" xfId="68" applyFont="1" applyBorder="1" applyAlignment="1">
      <alignment horizontal="center" vertical="center" wrapText="1"/>
      <protection/>
    </xf>
    <xf numFmtId="178" fontId="6" fillId="0" borderId="25" xfId="43" applyNumberFormat="1" applyFont="1" applyBorder="1" applyAlignment="1">
      <alignment vertical="center" wrapText="1"/>
    </xf>
    <xf numFmtId="178" fontId="6" fillId="0" borderId="26" xfId="43" applyNumberFormat="1" applyFont="1" applyBorder="1" applyAlignment="1">
      <alignment vertical="center" wrapText="1"/>
    </xf>
    <xf numFmtId="178" fontId="10" fillId="0" borderId="0" xfId="43" applyNumberFormat="1" applyFont="1" applyAlignment="1">
      <alignment wrapText="1"/>
    </xf>
    <xf numFmtId="178" fontId="10" fillId="0" borderId="16" xfId="43" applyNumberFormat="1" applyFont="1" applyBorder="1" applyAlignment="1">
      <alignment/>
    </xf>
    <xf numFmtId="178" fontId="10" fillId="0" borderId="27" xfId="43" applyNumberFormat="1" applyFont="1" applyBorder="1" applyAlignment="1">
      <alignment/>
    </xf>
    <xf numFmtId="0" fontId="10" fillId="0" borderId="21" xfId="68" applyFont="1" applyBorder="1">
      <alignment/>
      <protection/>
    </xf>
    <xf numFmtId="0" fontId="10" fillId="0" borderId="21" xfId="68" applyFont="1" applyBorder="1" applyAlignment="1">
      <alignment wrapText="1"/>
      <protection/>
    </xf>
    <xf numFmtId="178" fontId="11" fillId="0" borderId="0" xfId="43" applyNumberFormat="1" applyFont="1" applyAlignment="1">
      <alignment/>
    </xf>
    <xf numFmtId="178" fontId="10" fillId="0" borderId="28" xfId="43" applyNumberFormat="1" applyFont="1" applyBorder="1" applyAlignment="1">
      <alignment/>
    </xf>
    <xf numFmtId="178" fontId="10" fillId="0" borderId="20" xfId="43" applyNumberFormat="1" applyFont="1" applyBorder="1" applyAlignment="1">
      <alignment/>
    </xf>
    <xf numFmtId="178" fontId="10" fillId="0" borderId="29" xfId="43" applyNumberFormat="1" applyFont="1" applyBorder="1" applyAlignment="1">
      <alignment/>
    </xf>
    <xf numFmtId="0" fontId="10" fillId="0" borderId="0" xfId="68" applyFont="1">
      <alignment/>
      <protection/>
    </xf>
    <xf numFmtId="0" fontId="4" fillId="0" borderId="0" xfId="64" applyFont="1">
      <alignment/>
      <protection/>
    </xf>
    <xf numFmtId="0" fontId="10" fillId="0" borderId="0" xfId="64">
      <alignment/>
      <protection/>
    </xf>
    <xf numFmtId="0" fontId="10" fillId="0" borderId="0" xfId="64" applyFill="1" applyAlignment="1">
      <alignment horizontal="center"/>
      <protection/>
    </xf>
    <xf numFmtId="0" fontId="10" fillId="0" borderId="0" xfId="64" applyFill="1">
      <alignment/>
      <protection/>
    </xf>
    <xf numFmtId="0" fontId="27" fillId="0" borderId="0" xfId="68" applyFont="1" applyAlignment="1">
      <alignment horizontal="right"/>
      <protection/>
    </xf>
    <xf numFmtId="178" fontId="10" fillId="33" borderId="0" xfId="43" applyNumberFormat="1" applyFont="1" applyFill="1" applyAlignment="1">
      <alignment/>
    </xf>
    <xf numFmtId="178" fontId="10" fillId="0" borderId="0" xfId="43" applyNumberFormat="1" applyFont="1" applyFill="1" applyAlignment="1">
      <alignment/>
    </xf>
    <xf numFmtId="0" fontId="28" fillId="0" borderId="0" xfId="68" applyFont="1">
      <alignment/>
      <protection/>
    </xf>
    <xf numFmtId="0" fontId="33" fillId="0" borderId="30" xfId="68" applyFont="1" applyBorder="1" applyAlignment="1">
      <alignment horizontal="center" wrapText="1"/>
      <protection/>
    </xf>
    <xf numFmtId="0" fontId="33" fillId="0" borderId="28" xfId="68" applyFont="1" applyBorder="1" applyAlignment="1">
      <alignment horizontal="center" wrapText="1"/>
      <protection/>
    </xf>
    <xf numFmtId="0" fontId="34" fillId="0" borderId="30" xfId="68" applyFont="1" applyBorder="1" applyAlignment="1">
      <alignment wrapText="1"/>
      <protection/>
    </xf>
    <xf numFmtId="0" fontId="28" fillId="0" borderId="28" xfId="68" applyFont="1" applyBorder="1" applyAlignment="1">
      <alignment horizontal="center" wrapText="1"/>
      <protection/>
    </xf>
    <xf numFmtId="0" fontId="33" fillId="0" borderId="19" xfId="68" applyFont="1" applyBorder="1" applyAlignment="1">
      <alignment wrapText="1"/>
      <protection/>
    </xf>
    <xf numFmtId="0" fontId="28" fillId="0" borderId="20" xfId="68" applyFont="1" applyBorder="1" applyAlignment="1">
      <alignment horizontal="center" wrapText="1"/>
      <protection/>
    </xf>
    <xf numFmtId="0" fontId="35" fillId="0" borderId="21" xfId="68" applyFont="1" applyBorder="1" applyAlignment="1">
      <alignment horizontal="left" wrapText="1"/>
      <protection/>
    </xf>
    <xf numFmtId="0" fontId="28" fillId="0" borderId="16" xfId="68" applyFont="1" applyBorder="1" applyAlignment="1">
      <alignment horizontal="center" wrapText="1"/>
      <protection/>
    </xf>
    <xf numFmtId="0" fontId="28" fillId="0" borderId="21" xfId="68" applyFont="1" applyBorder="1" applyAlignment="1">
      <alignment wrapText="1"/>
      <protection/>
    </xf>
    <xf numFmtId="0" fontId="33" fillId="0" borderId="21" xfId="68" applyFont="1" applyBorder="1" applyAlignment="1">
      <alignment horizontal="center" wrapText="1"/>
      <protection/>
    </xf>
    <xf numFmtId="0" fontId="33" fillId="0" borderId="21" xfId="68" applyFont="1" applyBorder="1" applyAlignment="1">
      <alignment wrapText="1"/>
      <protection/>
    </xf>
    <xf numFmtId="0" fontId="33" fillId="0" borderId="31" xfId="68" applyFont="1" applyBorder="1" applyAlignment="1">
      <alignment wrapText="1"/>
      <protection/>
    </xf>
    <xf numFmtId="0" fontId="28" fillId="0" borderId="32" xfId="68" applyFont="1" applyBorder="1" applyAlignment="1">
      <alignment horizontal="center" wrapText="1"/>
      <protection/>
    </xf>
    <xf numFmtId="0" fontId="34" fillId="0" borderId="33" xfId="68" applyFont="1" applyBorder="1" applyAlignment="1">
      <alignment wrapText="1"/>
      <protection/>
    </xf>
    <xf numFmtId="0" fontId="33" fillId="0" borderId="34" xfId="68" applyFont="1" applyBorder="1" applyAlignment="1">
      <alignment wrapText="1"/>
      <protection/>
    </xf>
    <xf numFmtId="0" fontId="28" fillId="0" borderId="35" xfId="68" applyFont="1" applyBorder="1" applyAlignment="1">
      <alignment horizontal="center" wrapText="1"/>
      <protection/>
    </xf>
    <xf numFmtId="0" fontId="28" fillId="0" borderId="21" xfId="68" applyFont="1" applyBorder="1" applyAlignment="1">
      <alignment horizontal="left" wrapText="1"/>
      <protection/>
    </xf>
    <xf numFmtId="0" fontId="28" fillId="0" borderId="22" xfId="68" applyFont="1" applyBorder="1" applyAlignment="1">
      <alignment horizontal="left" wrapText="1"/>
      <protection/>
    </xf>
    <xf numFmtId="0" fontId="28" fillId="0" borderId="23" xfId="68" applyFont="1" applyBorder="1" applyAlignment="1">
      <alignment horizontal="center" wrapText="1"/>
      <protection/>
    </xf>
    <xf numFmtId="0" fontId="10" fillId="0" borderId="0" xfId="68" applyBorder="1">
      <alignment/>
      <protection/>
    </xf>
    <xf numFmtId="178" fontId="10" fillId="33" borderId="0" xfId="43" applyNumberFormat="1" applyFont="1" applyFill="1" applyBorder="1" applyAlignment="1">
      <alignment/>
    </xf>
    <xf numFmtId="178" fontId="10" fillId="0" borderId="0" xfId="43" applyNumberFormat="1" applyFont="1" applyFill="1" applyBorder="1" applyAlignment="1">
      <alignment/>
    </xf>
    <xf numFmtId="0" fontId="28" fillId="0" borderId="19" xfId="68" applyFont="1" applyBorder="1" applyAlignment="1">
      <alignment horizontal="left" wrapText="1" indent="2"/>
      <protection/>
    </xf>
    <xf numFmtId="0" fontId="28" fillId="0" borderId="21" xfId="68" applyFont="1" applyBorder="1" applyAlignment="1">
      <alignment horizontal="left" wrapText="1" indent="3"/>
      <protection/>
    </xf>
    <xf numFmtId="0" fontId="28" fillId="0" borderId="21" xfId="68" applyFont="1" applyBorder="1" applyAlignment="1">
      <alignment horizontal="left" wrapText="1" indent="2"/>
      <protection/>
    </xf>
    <xf numFmtId="0" fontId="32" fillId="0" borderId="21" xfId="68" applyFont="1" applyBorder="1" applyAlignment="1">
      <alignment wrapText="1"/>
      <protection/>
    </xf>
    <xf numFmtId="0" fontId="35" fillId="0" borderId="21" xfId="68" applyFont="1" applyBorder="1" applyAlignment="1">
      <alignment horizontal="left" wrapText="1" indent="1"/>
      <protection/>
    </xf>
    <xf numFmtId="0" fontId="28" fillId="0" borderId="22" xfId="68" applyFont="1" applyBorder="1" applyAlignment="1">
      <alignment horizontal="left" wrapText="1" indent="2"/>
      <protection/>
    </xf>
    <xf numFmtId="0" fontId="28" fillId="0" borderId="21" xfId="68" applyFont="1" applyBorder="1" applyAlignment="1">
      <alignment horizontal="left" wrapText="1" indent="1"/>
      <protection/>
    </xf>
    <xf numFmtId="0" fontId="33" fillId="0" borderId="21" xfId="68" applyFont="1" applyBorder="1" applyAlignment="1">
      <alignment horizontal="left" wrapText="1" indent="1"/>
      <protection/>
    </xf>
    <xf numFmtId="0" fontId="28" fillId="0" borderId="22" xfId="68" applyFont="1" applyBorder="1" applyAlignment="1">
      <alignment horizontal="left" wrapText="1" indent="3"/>
      <protection/>
    </xf>
    <xf numFmtId="0" fontId="28" fillId="0" borderId="19" xfId="68" applyFont="1" applyBorder="1" applyAlignment="1">
      <alignment wrapText="1"/>
      <protection/>
    </xf>
    <xf numFmtId="0" fontId="28" fillId="33" borderId="20" xfId="68" applyFont="1" applyFill="1" applyBorder="1" applyAlignment="1">
      <alignment horizontal="center" wrapText="1"/>
      <protection/>
    </xf>
    <xf numFmtId="0" fontId="28" fillId="33" borderId="16" xfId="68" applyFont="1" applyFill="1" applyBorder="1" applyAlignment="1">
      <alignment horizontal="center" wrapText="1"/>
      <protection/>
    </xf>
    <xf numFmtId="0" fontId="28" fillId="0" borderId="31" xfId="68" applyFont="1" applyBorder="1" applyAlignment="1">
      <alignment horizontal="left" wrapText="1" indent="3"/>
      <protection/>
    </xf>
    <xf numFmtId="0" fontId="28" fillId="33" borderId="32" xfId="68" applyFont="1" applyFill="1" applyBorder="1" applyAlignment="1">
      <alignment horizontal="center" wrapText="1"/>
      <protection/>
    </xf>
    <xf numFmtId="0" fontId="28" fillId="33" borderId="28" xfId="68" applyFont="1" applyFill="1" applyBorder="1" applyAlignment="1">
      <alignment horizontal="center" wrapText="1"/>
      <protection/>
    </xf>
    <xf numFmtId="0" fontId="33" fillId="0" borderId="34" xfId="68" applyFont="1" applyBorder="1" applyAlignment="1">
      <alignment horizontal="left" wrapText="1" indent="1"/>
      <protection/>
    </xf>
    <xf numFmtId="0" fontId="28" fillId="33" borderId="35" xfId="68" applyFont="1" applyFill="1" applyBorder="1" applyAlignment="1">
      <alignment horizontal="center" wrapText="1"/>
      <protection/>
    </xf>
    <xf numFmtId="0" fontId="28" fillId="33" borderId="23" xfId="68" applyFont="1" applyFill="1" applyBorder="1" applyAlignment="1">
      <alignment horizontal="center" wrapText="1"/>
      <protection/>
    </xf>
    <xf numFmtId="0" fontId="34" fillId="0" borderId="28" xfId="68" applyFont="1" applyBorder="1" applyAlignment="1">
      <alignment horizontal="center" wrapText="1"/>
      <protection/>
    </xf>
    <xf numFmtId="0" fontId="34" fillId="33" borderId="28" xfId="68" applyFont="1" applyFill="1" applyBorder="1" applyAlignment="1">
      <alignment horizontal="center" wrapText="1"/>
      <protection/>
    </xf>
    <xf numFmtId="0" fontId="6" fillId="0" borderId="0" xfId="68" applyFont="1">
      <alignment/>
      <protection/>
    </xf>
    <xf numFmtId="178" fontId="6" fillId="0" borderId="0" xfId="43" applyNumberFormat="1" applyFont="1" applyAlignment="1">
      <alignment/>
    </xf>
    <xf numFmtId="178" fontId="10" fillId="0" borderId="0" xfId="68" applyNumberFormat="1">
      <alignment/>
      <protection/>
    </xf>
    <xf numFmtId="0" fontId="29" fillId="0" borderId="0" xfId="68" applyFont="1" applyBorder="1" applyAlignment="1">
      <alignment horizontal="justify"/>
      <protection/>
    </xf>
    <xf numFmtId="0" fontId="28" fillId="0" borderId="19" xfId="68" applyFont="1" applyBorder="1" applyAlignment="1">
      <alignment horizontal="left" wrapText="1" indent="3"/>
      <protection/>
    </xf>
    <xf numFmtId="0" fontId="28" fillId="0" borderId="31" xfId="68" applyFont="1" applyBorder="1" applyAlignment="1">
      <alignment horizontal="left" wrapText="1" indent="2"/>
      <protection/>
    </xf>
    <xf numFmtId="0" fontId="34" fillId="0" borderId="22" xfId="68" applyFont="1" applyBorder="1" applyAlignment="1">
      <alignment wrapText="1"/>
      <protection/>
    </xf>
    <xf numFmtId="0" fontId="34" fillId="0" borderId="23" xfId="68" applyFont="1" applyBorder="1" applyAlignment="1">
      <alignment horizontal="center" wrapText="1"/>
      <protection/>
    </xf>
    <xf numFmtId="0" fontId="35" fillId="0" borderId="22" xfId="68" applyFont="1" applyBorder="1" applyAlignment="1">
      <alignment horizontal="left" wrapText="1" indent="1"/>
      <protection/>
    </xf>
    <xf numFmtId="0" fontId="35" fillId="0" borderId="21" xfId="68" applyFont="1" applyBorder="1" applyAlignment="1">
      <alignment wrapText="1"/>
      <protection/>
    </xf>
    <xf numFmtId="0" fontId="33" fillId="0" borderId="22" xfId="68" applyFont="1" applyBorder="1" applyAlignment="1">
      <alignment wrapText="1"/>
      <protection/>
    </xf>
    <xf numFmtId="0" fontId="4" fillId="0" borderId="36" xfId="68" applyFont="1" applyBorder="1" applyAlignment="1">
      <alignment wrapText="1"/>
      <protection/>
    </xf>
    <xf numFmtId="0" fontId="32" fillId="0" borderId="37" xfId="68" applyFont="1" applyBorder="1" applyAlignment="1">
      <alignment horizontal="center" wrapText="1"/>
      <protection/>
    </xf>
    <xf numFmtId="0" fontId="32" fillId="0" borderId="38" xfId="68" applyFont="1" applyBorder="1" applyAlignment="1">
      <alignment horizontal="center" wrapText="1"/>
      <protection/>
    </xf>
    <xf numFmtId="0" fontId="34" fillId="0" borderId="30" xfId="68" applyFont="1" applyBorder="1" applyAlignment="1">
      <alignment horizontal="center" wrapText="1"/>
      <protection/>
    </xf>
    <xf numFmtId="0" fontId="34" fillId="0" borderId="28" xfId="68" applyFont="1" applyBorder="1" applyAlignment="1">
      <alignment horizontal="center"/>
      <protection/>
    </xf>
    <xf numFmtId="0" fontId="28" fillId="0" borderId="34" xfId="68" applyFont="1" applyBorder="1" applyAlignment="1">
      <alignment wrapText="1"/>
      <protection/>
    </xf>
    <xf numFmtId="0" fontId="28" fillId="0" borderId="35" xfId="68" applyFont="1" applyBorder="1" applyAlignment="1">
      <alignment wrapText="1"/>
      <protection/>
    </xf>
    <xf numFmtId="0" fontId="28" fillId="0" borderId="35" xfId="68" applyFont="1" applyBorder="1" applyAlignment="1">
      <alignment horizontal="center"/>
      <protection/>
    </xf>
    <xf numFmtId="0" fontId="28" fillId="0" borderId="16" xfId="68" applyFont="1" applyBorder="1" applyAlignment="1">
      <alignment wrapText="1"/>
      <protection/>
    </xf>
    <xf numFmtId="0" fontId="28" fillId="0" borderId="16" xfId="68" applyFont="1" applyBorder="1" applyAlignment="1">
      <alignment horizontal="center"/>
      <protection/>
    </xf>
    <xf numFmtId="0" fontId="28" fillId="0" borderId="31" xfId="68" applyFont="1" applyBorder="1" applyAlignment="1">
      <alignment wrapText="1"/>
      <protection/>
    </xf>
    <xf numFmtId="0" fontId="28" fillId="0" borderId="32" xfId="68" applyFont="1" applyBorder="1" applyAlignment="1">
      <alignment wrapText="1"/>
      <protection/>
    </xf>
    <xf numFmtId="0" fontId="28" fillId="0" borderId="32" xfId="68" applyFont="1" applyBorder="1" applyAlignment="1">
      <alignment horizontal="center"/>
      <protection/>
    </xf>
    <xf numFmtId="0" fontId="34" fillId="0" borderId="28" xfId="68" applyFont="1" applyBorder="1" applyAlignment="1">
      <alignment wrapText="1"/>
      <protection/>
    </xf>
    <xf numFmtId="0" fontId="28" fillId="0" borderId="28" xfId="68" applyFont="1" applyBorder="1" applyAlignment="1">
      <alignment horizontal="center"/>
      <protection/>
    </xf>
    <xf numFmtId="0" fontId="33" fillId="0" borderId="35" xfId="68" applyFont="1" applyBorder="1" applyAlignment="1">
      <alignment wrapText="1"/>
      <protection/>
    </xf>
    <xf numFmtId="0" fontId="33" fillId="0" borderId="16" xfId="68" applyFont="1" applyBorder="1" applyAlignment="1">
      <alignment wrapText="1"/>
      <protection/>
    </xf>
    <xf numFmtId="0" fontId="28" fillId="0" borderId="16" xfId="68" applyFont="1" applyBorder="1" applyAlignment="1">
      <alignment horizontal="left" wrapText="1" indent="2"/>
      <protection/>
    </xf>
    <xf numFmtId="0" fontId="28" fillId="0" borderId="21" xfId="68" applyFont="1" applyBorder="1" applyAlignment="1">
      <alignment horizontal="left" indent="2"/>
      <protection/>
    </xf>
    <xf numFmtId="0" fontId="28" fillId="0" borderId="16" xfId="68" applyFont="1" applyBorder="1" applyAlignment="1">
      <alignment horizontal="left" indent="2"/>
      <protection/>
    </xf>
    <xf numFmtId="0" fontId="33" fillId="0" borderId="32" xfId="68" applyFont="1" applyBorder="1" applyAlignment="1">
      <alignment wrapText="1"/>
      <protection/>
    </xf>
    <xf numFmtId="0" fontId="27" fillId="0" borderId="0" xfId="68" applyFont="1" applyAlignment="1">
      <alignment horizontal="justify"/>
      <protection/>
    </xf>
    <xf numFmtId="178" fontId="11" fillId="33" borderId="0" xfId="43" applyNumberFormat="1" applyFont="1" applyFill="1" applyAlignment="1">
      <alignment/>
    </xf>
    <xf numFmtId="0" fontId="25" fillId="0" borderId="0" xfId="68" applyFont="1" applyAlignment="1">
      <alignment horizontal="center" wrapText="1"/>
      <protection/>
    </xf>
    <xf numFmtId="0" fontId="25" fillId="0" borderId="16" xfId="68" applyFont="1" applyBorder="1" applyAlignment="1">
      <alignment vertical="center" wrapText="1"/>
      <protection/>
    </xf>
    <xf numFmtId="0" fontId="25" fillId="0" borderId="27" xfId="68" applyFont="1" applyBorder="1" applyAlignment="1">
      <alignment vertical="center" wrapText="1"/>
      <protection/>
    </xf>
    <xf numFmtId="0" fontId="4" fillId="0" borderId="22" xfId="68" applyFont="1" applyBorder="1" applyAlignment="1">
      <alignment horizontal="center"/>
      <protection/>
    </xf>
    <xf numFmtId="0" fontId="4" fillId="0" borderId="23" xfId="68" applyFont="1" applyBorder="1" applyAlignment="1">
      <alignment horizontal="center"/>
      <protection/>
    </xf>
    <xf numFmtId="0" fontId="4" fillId="0" borderId="39" xfId="68" applyFont="1" applyBorder="1" applyAlignment="1">
      <alignment horizontal="center"/>
      <protection/>
    </xf>
    <xf numFmtId="0" fontId="4" fillId="0" borderId="19" xfId="68" applyFont="1" applyBorder="1" applyAlignment="1">
      <alignment horizontal="center"/>
      <protection/>
    </xf>
    <xf numFmtId="0" fontId="4" fillId="0" borderId="20" xfId="68" applyFont="1" applyBorder="1">
      <alignment/>
      <protection/>
    </xf>
    <xf numFmtId="178" fontId="37" fillId="0" borderId="20" xfId="43" applyNumberFormat="1" applyFont="1" applyBorder="1" applyAlignment="1">
      <alignment horizontal="center"/>
    </xf>
    <xf numFmtId="178" fontId="37" fillId="0" borderId="29" xfId="43" applyNumberFormat="1" applyFont="1" applyBorder="1" applyAlignment="1">
      <alignment horizontal="center"/>
    </xf>
    <xf numFmtId="0" fontId="4" fillId="0" borderId="21" xfId="68" applyFont="1" applyBorder="1" applyAlignment="1">
      <alignment horizontal="center"/>
      <protection/>
    </xf>
    <xf numFmtId="0" fontId="4" fillId="0" borderId="16" xfId="68" applyFont="1" applyBorder="1">
      <alignment/>
      <protection/>
    </xf>
    <xf numFmtId="178" fontId="37" fillId="0" borderId="16" xfId="43" applyNumberFormat="1" applyFont="1" applyBorder="1" applyAlignment="1">
      <alignment horizontal="center"/>
    </xf>
    <xf numFmtId="178" fontId="37" fillId="0" borderId="27" xfId="43" applyNumberFormat="1" applyFont="1" applyBorder="1" applyAlignment="1">
      <alignment horizontal="center"/>
    </xf>
    <xf numFmtId="0" fontId="37" fillId="0" borderId="16" xfId="68" applyFont="1" applyBorder="1">
      <alignment/>
      <protection/>
    </xf>
    <xf numFmtId="0" fontId="37" fillId="0" borderId="27" xfId="68" applyFont="1" applyBorder="1">
      <alignment/>
      <protection/>
    </xf>
    <xf numFmtId="178" fontId="37" fillId="0" borderId="16" xfId="43" applyNumberFormat="1" applyFont="1" applyBorder="1" applyAlignment="1">
      <alignment/>
    </xf>
    <xf numFmtId="178" fontId="37" fillId="0" borderId="27" xfId="43" applyNumberFormat="1" applyFont="1" applyBorder="1" applyAlignment="1">
      <alignment/>
    </xf>
    <xf numFmtId="0" fontId="4" fillId="0" borderId="31" xfId="68" applyFont="1" applyBorder="1" applyAlignment="1">
      <alignment horizontal="center"/>
      <protection/>
    </xf>
    <xf numFmtId="0" fontId="4" fillId="0" borderId="32" xfId="68" applyFont="1" applyBorder="1">
      <alignment/>
      <protection/>
    </xf>
    <xf numFmtId="178" fontId="4" fillId="0" borderId="32" xfId="43" applyNumberFormat="1" applyFont="1" applyBorder="1" applyAlignment="1">
      <alignment/>
    </xf>
    <xf numFmtId="178" fontId="38" fillId="0" borderId="28" xfId="43" applyNumberFormat="1" applyFont="1" applyBorder="1" applyAlignment="1">
      <alignment/>
    </xf>
    <xf numFmtId="178" fontId="38" fillId="0" borderId="40" xfId="43" applyNumberFormat="1" applyFont="1" applyBorder="1" applyAlignment="1">
      <alignment/>
    </xf>
    <xf numFmtId="0" fontId="37" fillId="0" borderId="19" xfId="68" applyFont="1" applyBorder="1" applyAlignment="1">
      <alignment horizontal="center"/>
      <protection/>
    </xf>
    <xf numFmtId="0" fontId="37" fillId="0" borderId="20" xfId="68" applyFont="1" applyBorder="1">
      <alignment/>
      <protection/>
    </xf>
    <xf numFmtId="0" fontId="4" fillId="0" borderId="29" xfId="68" applyFont="1" applyBorder="1">
      <alignment/>
      <protection/>
    </xf>
    <xf numFmtId="0" fontId="37" fillId="0" borderId="31" xfId="68" applyFont="1" applyBorder="1" applyAlignment="1">
      <alignment horizontal="center"/>
      <protection/>
    </xf>
    <xf numFmtId="0" fontId="37" fillId="0" borderId="32" xfId="68" applyFont="1" applyBorder="1">
      <alignment/>
      <protection/>
    </xf>
    <xf numFmtId="0" fontId="4" fillId="0" borderId="41" xfId="68" applyFont="1" applyBorder="1">
      <alignment/>
      <protection/>
    </xf>
    <xf numFmtId="0" fontId="4" fillId="0" borderId="28" xfId="68" applyFont="1" applyBorder="1">
      <alignment/>
      <protection/>
    </xf>
    <xf numFmtId="0" fontId="4" fillId="0" borderId="40" xfId="68" applyFont="1" applyBorder="1">
      <alignment/>
      <protection/>
    </xf>
    <xf numFmtId="178" fontId="27" fillId="0" borderId="42" xfId="68" applyNumberFormat="1" applyFont="1" applyBorder="1">
      <alignment/>
      <protection/>
    </xf>
    <xf numFmtId="0" fontId="4" fillId="0" borderId="0" xfId="62" applyFont="1">
      <alignment/>
      <protection/>
    </xf>
    <xf numFmtId="178" fontId="4" fillId="0" borderId="0" xfId="43" applyNumberFormat="1" applyFont="1" applyAlignment="1">
      <alignment/>
    </xf>
    <xf numFmtId="0" fontId="4" fillId="0" borderId="0" xfId="62" applyFont="1" applyAlignment="1">
      <alignment/>
      <protection/>
    </xf>
    <xf numFmtId="0" fontId="32" fillId="0" borderId="30" xfId="62" applyFont="1" applyBorder="1" applyAlignment="1">
      <alignment wrapText="1"/>
      <protection/>
    </xf>
    <xf numFmtId="0" fontId="32" fillId="0" borderId="28" xfId="62" applyFont="1" applyBorder="1" applyAlignment="1">
      <alignment wrapText="1"/>
      <protection/>
    </xf>
    <xf numFmtId="178" fontId="32" fillId="0" borderId="28" xfId="43" applyNumberFormat="1" applyFont="1" applyBorder="1" applyAlignment="1">
      <alignment wrapText="1"/>
    </xf>
    <xf numFmtId="178" fontId="32" fillId="0" borderId="40" xfId="43" applyNumberFormat="1" applyFont="1" applyBorder="1" applyAlignment="1">
      <alignment wrapText="1"/>
    </xf>
    <xf numFmtId="0" fontId="4" fillId="0" borderId="30" xfId="62" applyFont="1" applyBorder="1" applyAlignment="1">
      <alignment horizontal="center"/>
      <protection/>
    </xf>
    <xf numFmtId="0" fontId="4" fillId="0" borderId="28" xfId="62" applyFont="1" applyBorder="1" applyAlignment="1">
      <alignment horizontal="center"/>
      <protection/>
    </xf>
    <xf numFmtId="0" fontId="4" fillId="0" borderId="28" xfId="43" applyNumberFormat="1" applyFont="1" applyBorder="1" applyAlignment="1">
      <alignment horizontal="center"/>
    </xf>
    <xf numFmtId="0" fontId="4" fillId="0" borderId="40" xfId="43" applyNumberFormat="1" applyFont="1" applyBorder="1" applyAlignment="1">
      <alignment horizontal="center"/>
    </xf>
    <xf numFmtId="0" fontId="4" fillId="0" borderId="34" xfId="62" applyFont="1" applyBorder="1" applyAlignment="1">
      <alignment horizontal="center"/>
      <protection/>
    </xf>
    <xf numFmtId="0" fontId="4" fillId="0" borderId="35" xfId="62" applyFont="1" applyBorder="1">
      <alignment/>
      <protection/>
    </xf>
    <xf numFmtId="178" fontId="4" fillId="0" borderId="35" xfId="43" applyNumberFormat="1" applyFont="1" applyBorder="1" applyAlignment="1">
      <alignment/>
    </xf>
    <xf numFmtId="178" fontId="4" fillId="0" borderId="43" xfId="43" applyNumberFormat="1" applyFont="1" applyBorder="1" applyAlignment="1">
      <alignment/>
    </xf>
    <xf numFmtId="0" fontId="4" fillId="0" borderId="21" xfId="62" applyFont="1" applyBorder="1" applyAlignment="1">
      <alignment horizontal="center"/>
      <protection/>
    </xf>
    <xf numFmtId="0" fontId="4" fillId="0" borderId="16" xfId="62" applyFont="1" applyBorder="1">
      <alignment/>
      <protection/>
    </xf>
    <xf numFmtId="178" fontId="4" fillId="0" borderId="16" xfId="43" applyNumberFormat="1" applyFont="1" applyBorder="1" applyAlignment="1">
      <alignment/>
    </xf>
    <xf numFmtId="178" fontId="4" fillId="0" borderId="27" xfId="43" applyNumberFormat="1" applyFont="1" applyBorder="1" applyAlignment="1">
      <alignment/>
    </xf>
    <xf numFmtId="0" fontId="4" fillId="0" borderId="16" xfId="62" applyFont="1" applyBorder="1" applyAlignment="1">
      <alignment wrapText="1"/>
      <protection/>
    </xf>
    <xf numFmtId="0" fontId="0" fillId="0" borderId="0" xfId="62">
      <alignment/>
      <protection/>
    </xf>
    <xf numFmtId="0" fontId="32" fillId="0" borderId="0" xfId="62" applyFont="1">
      <alignment/>
      <protection/>
    </xf>
    <xf numFmtId="0" fontId="32" fillId="0" borderId="22" xfId="62" applyFont="1" applyBorder="1" applyAlignment="1">
      <alignment horizontal="center"/>
      <protection/>
    </xf>
    <xf numFmtId="0" fontId="32" fillId="0" borderId="23" xfId="62" applyFont="1" applyBorder="1">
      <alignment/>
      <protection/>
    </xf>
    <xf numFmtId="178" fontId="32" fillId="0" borderId="23" xfId="43" applyNumberFormat="1" applyFont="1" applyBorder="1" applyAlignment="1">
      <alignment/>
    </xf>
    <xf numFmtId="0" fontId="20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61">
      <alignment/>
      <protection/>
    </xf>
    <xf numFmtId="0" fontId="25" fillId="0" borderId="44" xfId="61" applyFont="1" applyBorder="1" applyAlignment="1">
      <alignment horizontal="center" vertical="center" wrapText="1"/>
      <protection/>
    </xf>
    <xf numFmtId="0" fontId="25" fillId="0" borderId="45" xfId="61" applyFont="1" applyFill="1" applyBorder="1" applyAlignment="1">
      <alignment horizontal="center" vertical="center" wrapText="1"/>
      <protection/>
    </xf>
    <xf numFmtId="0" fontId="25" fillId="0" borderId="44" xfId="61" applyFont="1" applyBorder="1" applyAlignment="1">
      <alignment vertical="center" wrapText="1"/>
      <protection/>
    </xf>
    <xf numFmtId="0" fontId="25" fillId="0" borderId="45" xfId="61" applyFont="1" applyBorder="1" applyAlignment="1">
      <alignment horizontal="center" vertical="center" wrapText="1"/>
      <protection/>
    </xf>
    <xf numFmtId="182" fontId="25" fillId="0" borderId="46" xfId="46" applyNumberFormat="1" applyFont="1" applyFill="1" applyBorder="1" applyAlignment="1" applyProtection="1">
      <alignment/>
      <protection/>
    </xf>
    <xf numFmtId="0" fontId="4" fillId="0" borderId="0" xfId="61" applyFont="1">
      <alignment/>
      <protection/>
    </xf>
    <xf numFmtId="182" fontId="26" fillId="0" borderId="16" xfId="46" applyNumberFormat="1" applyFont="1" applyFill="1" applyBorder="1" applyAlignment="1" applyProtection="1">
      <alignment/>
      <protection/>
    </xf>
    <xf numFmtId="182" fontId="26" fillId="0" borderId="20" xfId="46" applyNumberFormat="1" applyFont="1" applyFill="1" applyBorder="1" applyAlignment="1" applyProtection="1">
      <alignment/>
      <protection/>
    </xf>
    <xf numFmtId="182" fontId="26" fillId="0" borderId="29" xfId="46" applyNumberFormat="1" applyFont="1" applyFill="1" applyBorder="1" applyAlignment="1" applyProtection="1">
      <alignment/>
      <protection/>
    </xf>
    <xf numFmtId="182" fontId="26" fillId="0" borderId="27" xfId="46" applyNumberFormat="1" applyFont="1" applyFill="1" applyBorder="1" applyAlignment="1" applyProtection="1">
      <alignment/>
      <protection/>
    </xf>
    <xf numFmtId="182" fontId="26" fillId="0" borderId="23" xfId="46" applyNumberFormat="1" applyFont="1" applyFill="1" applyBorder="1" applyAlignment="1" applyProtection="1">
      <alignment/>
      <protection/>
    </xf>
    <xf numFmtId="182" fontId="26" fillId="0" borderId="39" xfId="46" applyNumberFormat="1" applyFont="1" applyFill="1" applyBorder="1" applyAlignment="1" applyProtection="1">
      <alignment/>
      <protection/>
    </xf>
    <xf numFmtId="182" fontId="25" fillId="0" borderId="47" xfId="46" applyNumberFormat="1" applyFont="1" applyFill="1" applyBorder="1" applyAlignment="1" applyProtection="1">
      <alignment/>
      <protection/>
    </xf>
    <xf numFmtId="182" fontId="26" fillId="0" borderId="48" xfId="46" applyNumberFormat="1" applyFont="1" applyFill="1" applyBorder="1" applyAlignment="1" applyProtection="1">
      <alignment/>
      <protection/>
    </xf>
    <xf numFmtId="0" fontId="11" fillId="0" borderId="33" xfId="68" applyFont="1" applyBorder="1">
      <alignment/>
      <protection/>
    </xf>
    <xf numFmtId="178" fontId="11" fillId="0" borderId="42" xfId="43" applyNumberFormat="1" applyFont="1" applyBorder="1" applyAlignment="1">
      <alignment/>
    </xf>
    <xf numFmtId="0" fontId="10" fillId="0" borderId="22" xfId="68" applyFont="1" applyBorder="1" applyAlignment="1">
      <alignment wrapText="1"/>
      <protection/>
    </xf>
    <xf numFmtId="178" fontId="10" fillId="0" borderId="23" xfId="43" applyNumberFormat="1" applyFont="1" applyBorder="1" applyAlignment="1">
      <alignment/>
    </xf>
    <xf numFmtId="178" fontId="10" fillId="0" borderId="39" xfId="43" applyNumberFormat="1" applyFont="1" applyBorder="1" applyAlignment="1">
      <alignment/>
    </xf>
    <xf numFmtId="178" fontId="10" fillId="0" borderId="20" xfId="43" applyNumberFormat="1" applyFont="1" applyBorder="1" applyAlignment="1">
      <alignment/>
    </xf>
    <xf numFmtId="0" fontId="11" fillId="0" borderId="0" xfId="68" applyFont="1" applyBorder="1">
      <alignment/>
      <protection/>
    </xf>
    <xf numFmtId="178" fontId="11" fillId="0" borderId="0" xfId="43" applyNumberFormat="1" applyFont="1" applyBorder="1" applyAlignment="1">
      <alignment/>
    </xf>
    <xf numFmtId="0" fontId="6" fillId="0" borderId="0" xfId="68" applyFont="1" applyBorder="1">
      <alignment/>
      <protection/>
    </xf>
    <xf numFmtId="178" fontId="6" fillId="0" borderId="0" xfId="43" applyNumberFormat="1" applyFont="1" applyBorder="1" applyAlignment="1">
      <alignment/>
    </xf>
    <xf numFmtId="0" fontId="24" fillId="0" borderId="16" xfId="67" applyFont="1" applyFill="1" applyBorder="1" applyAlignment="1">
      <alignment horizontal="center"/>
      <protection/>
    </xf>
    <xf numFmtId="0" fontId="38" fillId="0" borderId="0" xfId="66" applyFont="1" applyFill="1" applyBorder="1" applyAlignment="1">
      <alignment horizontal="center"/>
      <protection/>
    </xf>
    <xf numFmtId="175" fontId="40" fillId="0" borderId="0" xfId="66" applyNumberFormat="1" applyFont="1" applyFill="1" applyAlignment="1">
      <alignment horizontal="center" vertical="center" wrapText="1"/>
      <protection/>
    </xf>
    <xf numFmtId="175" fontId="41" fillId="0" borderId="0" xfId="66" applyNumberFormat="1" applyFont="1" applyFill="1" applyAlignment="1">
      <alignment horizontal="center"/>
      <protection/>
    </xf>
    <xf numFmtId="175" fontId="17" fillId="0" borderId="49" xfId="66" applyNumberFormat="1" applyFont="1" applyFill="1" applyBorder="1" applyAlignment="1">
      <alignment horizontal="center" vertical="center"/>
      <protection/>
    </xf>
    <xf numFmtId="175" fontId="17" fillId="0" borderId="49" xfId="66" applyNumberFormat="1" applyFont="1" applyFill="1" applyBorder="1" applyAlignment="1">
      <alignment horizontal="center" vertical="center" wrapText="1"/>
      <protection/>
    </xf>
    <xf numFmtId="175" fontId="17" fillId="0" borderId="50" xfId="66" applyNumberFormat="1" applyFont="1" applyFill="1" applyBorder="1" applyAlignment="1" applyProtection="1">
      <alignment horizontal="center" vertical="center" wrapText="1"/>
      <protection/>
    </xf>
    <xf numFmtId="175" fontId="17" fillId="0" borderId="51" xfId="66" applyNumberFormat="1" applyFont="1" applyFill="1" applyBorder="1" applyAlignment="1">
      <alignment horizontal="center" vertical="center" wrapText="1"/>
      <protection/>
    </xf>
    <xf numFmtId="175" fontId="17" fillId="0" borderId="27" xfId="66" applyNumberFormat="1" applyFont="1" applyFill="1" applyBorder="1" applyAlignment="1">
      <alignment horizontal="center" vertical="center" wrapText="1"/>
      <protection/>
    </xf>
    <xf numFmtId="175" fontId="17" fillId="0" borderId="41" xfId="66" applyNumberFormat="1" applyFont="1" applyFill="1" applyBorder="1" applyAlignment="1">
      <alignment horizontal="center" vertical="center" wrapText="1"/>
      <protection/>
    </xf>
    <xf numFmtId="175" fontId="17" fillId="0" borderId="28" xfId="66" applyNumberFormat="1" applyFont="1" applyFill="1" applyBorder="1" applyAlignment="1" applyProtection="1">
      <alignment horizontal="center" vertical="center" wrapText="1"/>
      <protection/>
    </xf>
    <xf numFmtId="175" fontId="17" fillId="0" borderId="40" xfId="66" applyNumberFormat="1" applyFont="1" applyFill="1" applyBorder="1" applyAlignment="1">
      <alignment horizontal="center" vertical="center" wrapText="1"/>
      <protection/>
    </xf>
    <xf numFmtId="175" fontId="17" fillId="0" borderId="43" xfId="66" applyNumberFormat="1" applyFont="1" applyFill="1" applyBorder="1" applyAlignment="1">
      <alignment horizontal="center" vertical="center" wrapText="1"/>
      <protection/>
    </xf>
    <xf numFmtId="175" fontId="17" fillId="0" borderId="28" xfId="66" applyNumberFormat="1" applyFont="1" applyFill="1" applyBorder="1" applyAlignment="1">
      <alignment horizontal="center" vertical="center" wrapText="1"/>
      <protection/>
    </xf>
    <xf numFmtId="0" fontId="23" fillId="0" borderId="0" xfId="64" applyFont="1" applyAlignment="1">
      <alignment horizontal="center"/>
      <protection/>
    </xf>
    <xf numFmtId="175" fontId="17" fillId="0" borderId="52" xfId="66" applyNumberFormat="1" applyFont="1" applyFill="1" applyBorder="1" applyAlignment="1">
      <alignment horizontal="center" vertical="center" wrapText="1"/>
      <protection/>
    </xf>
    <xf numFmtId="182" fontId="26" fillId="0" borderId="53" xfId="46" applyNumberFormat="1" applyFont="1" applyFill="1" applyBorder="1" applyAlignment="1" applyProtection="1">
      <alignment/>
      <protection/>
    </xf>
    <xf numFmtId="182" fontId="26" fillId="0" borderId="54" xfId="46" applyNumberFormat="1" applyFont="1" applyFill="1" applyBorder="1" applyAlignment="1" applyProtection="1">
      <alignment vertical="center" wrapText="1"/>
      <protection/>
    </xf>
    <xf numFmtId="182" fontId="26" fillId="0" borderId="23" xfId="46" applyNumberFormat="1" applyFont="1" applyFill="1" applyBorder="1" applyAlignment="1" applyProtection="1">
      <alignment vertical="center" wrapText="1"/>
      <protection/>
    </xf>
    <xf numFmtId="182" fontId="26" fillId="0" borderId="39" xfId="46" applyNumberFormat="1" applyFont="1" applyFill="1" applyBorder="1" applyAlignment="1" applyProtection="1">
      <alignment vertical="center" wrapText="1"/>
      <protection/>
    </xf>
    <xf numFmtId="0" fontId="6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0" fillId="0" borderId="0" xfId="43" applyNumberFormat="1" applyFont="1" applyAlignment="1">
      <alignment/>
    </xf>
    <xf numFmtId="178" fontId="26" fillId="33" borderId="16" xfId="43" applyNumberFormat="1" applyFont="1" applyFill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178" fontId="15" fillId="0" borderId="0" xfId="43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3" fillId="0" borderId="56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55" xfId="0" applyFont="1" applyBorder="1" applyAlignment="1">
      <alignment horizontal="left"/>
    </xf>
    <xf numFmtId="3" fontId="43" fillId="33" borderId="55" xfId="0" applyNumberFormat="1" applyFont="1" applyFill="1" applyBorder="1" applyAlignment="1">
      <alignment horizontal="center"/>
    </xf>
    <xf numFmtId="0" fontId="44" fillId="0" borderId="57" xfId="0" applyFont="1" applyBorder="1" applyAlignment="1">
      <alignment horizontal="left"/>
    </xf>
    <xf numFmtId="178" fontId="44" fillId="33" borderId="58" xfId="43" applyNumberFormat="1" applyFont="1" applyFill="1" applyBorder="1" applyAlignment="1">
      <alignment/>
    </xf>
    <xf numFmtId="178" fontId="44" fillId="33" borderId="57" xfId="43" applyNumberFormat="1" applyFont="1" applyFill="1" applyBorder="1" applyAlignment="1">
      <alignment/>
    </xf>
    <xf numFmtId="178" fontId="44" fillId="0" borderId="58" xfId="43" applyNumberFormat="1" applyFont="1" applyFill="1" applyBorder="1" applyAlignment="1">
      <alignment/>
    </xf>
    <xf numFmtId="0" fontId="44" fillId="0" borderId="12" xfId="0" applyFont="1" applyBorder="1" applyAlignment="1">
      <alignment horizontal="left"/>
    </xf>
    <xf numFmtId="178" fontId="44" fillId="33" borderId="59" xfId="43" applyNumberFormat="1" applyFont="1" applyFill="1" applyBorder="1" applyAlignment="1">
      <alignment/>
    </xf>
    <xf numFmtId="178" fontId="44" fillId="33" borderId="12" xfId="43" applyNumberFormat="1" applyFont="1" applyFill="1" applyBorder="1" applyAlignment="1">
      <alignment/>
    </xf>
    <xf numFmtId="178" fontId="44" fillId="0" borderId="59" xfId="43" applyNumberFormat="1" applyFont="1" applyFill="1" applyBorder="1" applyAlignment="1">
      <alignment/>
    </xf>
    <xf numFmtId="178" fontId="6" fillId="0" borderId="0" xfId="43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8" fontId="14" fillId="33" borderId="0" xfId="43" applyNumberFormat="1" applyFont="1" applyFill="1" applyBorder="1" applyAlignment="1">
      <alignment horizontal="center"/>
    </xf>
    <xf numFmtId="178" fontId="13" fillId="33" borderId="0" xfId="43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178" fontId="44" fillId="33" borderId="60" xfId="43" applyNumberFormat="1" applyFont="1" applyFill="1" applyBorder="1" applyAlignment="1">
      <alignment/>
    </xf>
    <xf numFmtId="178" fontId="44" fillId="33" borderId="13" xfId="43" applyNumberFormat="1" applyFont="1" applyFill="1" applyBorder="1" applyAlignment="1">
      <alignment/>
    </xf>
    <xf numFmtId="178" fontId="44" fillId="0" borderId="60" xfId="43" applyNumberFormat="1" applyFont="1" applyFill="1" applyBorder="1" applyAlignment="1">
      <alignment/>
    </xf>
    <xf numFmtId="0" fontId="43" fillId="0" borderId="61" xfId="0" applyFont="1" applyBorder="1" applyAlignment="1">
      <alignment horizontal="left"/>
    </xf>
    <xf numFmtId="178" fontId="43" fillId="33" borderId="10" xfId="43" applyNumberFormat="1" applyFont="1" applyFill="1" applyBorder="1" applyAlignment="1">
      <alignment/>
    </xf>
    <xf numFmtId="178" fontId="43" fillId="33" borderId="62" xfId="43" applyNumberFormat="1" applyFont="1" applyFill="1" applyBorder="1" applyAlignment="1">
      <alignment/>
    </xf>
    <xf numFmtId="178" fontId="43" fillId="0" borderId="10" xfId="43" applyNumberFormat="1" applyFont="1" applyFill="1" applyBorder="1" applyAlignment="1">
      <alignment/>
    </xf>
    <xf numFmtId="178" fontId="43" fillId="33" borderId="17" xfId="43" applyNumberFormat="1" applyFont="1" applyFill="1" applyBorder="1" applyAlignment="1">
      <alignment/>
    </xf>
    <xf numFmtId="178" fontId="14" fillId="33" borderId="0" xfId="43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78" fontId="0" fillId="0" borderId="0" xfId="43" applyNumberFormat="1" applyFont="1" applyBorder="1" applyAlignment="1">
      <alignment/>
    </xf>
    <xf numFmtId="178" fontId="43" fillId="33" borderId="55" xfId="43" applyNumberFormat="1" applyFont="1" applyFill="1" applyBorder="1" applyAlignment="1">
      <alignment/>
    </xf>
    <xf numFmtId="178" fontId="43" fillId="33" borderId="14" xfId="43" applyNumberFormat="1" applyFont="1" applyFill="1" applyBorder="1" applyAlignment="1">
      <alignment/>
    </xf>
    <xf numFmtId="178" fontId="43" fillId="33" borderId="18" xfId="43" applyNumberFormat="1" applyFont="1" applyFill="1" applyBorder="1" applyAlignment="1">
      <alignment/>
    </xf>
    <xf numFmtId="178" fontId="1" fillId="0" borderId="0" xfId="43" applyNumberFormat="1" applyFont="1" applyAlignment="1">
      <alignment/>
    </xf>
    <xf numFmtId="0" fontId="43" fillId="0" borderId="57" xfId="0" applyFont="1" applyBorder="1" applyAlignment="1">
      <alignment horizontal="left"/>
    </xf>
    <xf numFmtId="178" fontId="43" fillId="0" borderId="57" xfId="43" applyNumberFormat="1" applyFont="1" applyFill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178" fontId="43" fillId="33" borderId="57" xfId="43" applyNumberFormat="1" applyFont="1" applyFill="1" applyBorder="1" applyAlignment="1">
      <alignment/>
    </xf>
    <xf numFmtId="0" fontId="43" fillId="0" borderId="10" xfId="0" applyFont="1" applyBorder="1" applyAlignment="1">
      <alignment horizontal="left"/>
    </xf>
    <xf numFmtId="178" fontId="44" fillId="0" borderId="0" xfId="43" applyNumberFormat="1" applyFont="1" applyAlignment="1">
      <alignment/>
    </xf>
    <xf numFmtId="178" fontId="44" fillId="0" borderId="0" xfId="0" applyNumberFormat="1" applyFont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178" fontId="46" fillId="0" borderId="0" xfId="43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55" xfId="0" applyFont="1" applyBorder="1" applyAlignment="1">
      <alignment horizontal="left"/>
    </xf>
    <xf numFmtId="3" fontId="21" fillId="33" borderId="55" xfId="0" applyNumberFormat="1" applyFont="1" applyFill="1" applyBorder="1" applyAlignment="1">
      <alignment horizontal="center"/>
    </xf>
    <xf numFmtId="0" fontId="26" fillId="0" borderId="57" xfId="0" applyFont="1" applyBorder="1" applyAlignment="1">
      <alignment horizontal="left"/>
    </xf>
    <xf numFmtId="178" fontId="26" fillId="33" borderId="58" xfId="43" applyNumberFormat="1" applyFont="1" applyFill="1" applyBorder="1" applyAlignment="1">
      <alignment/>
    </xf>
    <xf numFmtId="178" fontId="26" fillId="33" borderId="57" xfId="43" applyNumberFormat="1" applyFont="1" applyFill="1" applyBorder="1" applyAlignment="1">
      <alignment/>
    </xf>
    <xf numFmtId="178" fontId="26" fillId="0" borderId="58" xfId="43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178" fontId="26" fillId="33" borderId="59" xfId="43" applyNumberFormat="1" applyFont="1" applyFill="1" applyBorder="1" applyAlignment="1">
      <alignment/>
    </xf>
    <xf numFmtId="178" fontId="26" fillId="33" borderId="12" xfId="43" applyNumberFormat="1" applyFont="1" applyFill="1" applyBorder="1" applyAlignment="1">
      <alignment/>
    </xf>
    <xf numFmtId="178" fontId="26" fillId="0" borderId="59" xfId="43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6" fillId="0" borderId="12" xfId="0" applyFont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178" fontId="26" fillId="33" borderId="13" xfId="43" applyNumberFormat="1" applyFont="1" applyFill="1" applyBorder="1" applyAlignment="1">
      <alignment/>
    </xf>
    <xf numFmtId="0" fontId="21" fillId="0" borderId="61" xfId="0" applyFont="1" applyBorder="1" applyAlignment="1">
      <alignment horizontal="left"/>
    </xf>
    <xf numFmtId="178" fontId="21" fillId="33" borderId="10" xfId="43" applyNumberFormat="1" applyFont="1" applyFill="1" applyBorder="1" applyAlignment="1">
      <alignment/>
    </xf>
    <xf numFmtId="178" fontId="21" fillId="33" borderId="62" xfId="43" applyNumberFormat="1" applyFont="1" applyFill="1" applyBorder="1" applyAlignment="1">
      <alignment/>
    </xf>
    <xf numFmtId="178" fontId="21" fillId="0" borderId="10" xfId="43" applyNumberFormat="1" applyFont="1" applyFill="1" applyBorder="1" applyAlignment="1">
      <alignment/>
    </xf>
    <xf numFmtId="178" fontId="21" fillId="33" borderId="17" xfId="43" applyNumberFormat="1" applyFont="1" applyFill="1" applyBorder="1" applyAlignment="1">
      <alignment/>
    </xf>
    <xf numFmtId="0" fontId="21" fillId="0" borderId="57" xfId="0" applyFont="1" applyBorder="1" applyAlignment="1">
      <alignment horizontal="left"/>
    </xf>
    <xf numFmtId="178" fontId="21" fillId="33" borderId="57" xfId="43" applyNumberFormat="1" applyFont="1" applyFill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26" fillId="0" borderId="63" xfId="0" applyFont="1" applyBorder="1" applyAlignment="1">
      <alignment horizontal="left"/>
    </xf>
    <xf numFmtId="178" fontId="26" fillId="0" borderId="57" xfId="43" applyNumberFormat="1" applyFont="1" applyFill="1" applyBorder="1" applyAlignment="1">
      <alignment/>
    </xf>
    <xf numFmtId="178" fontId="26" fillId="33" borderId="53" xfId="43" applyNumberFormat="1" applyFont="1" applyFill="1" applyBorder="1" applyAlignment="1">
      <alignment/>
    </xf>
    <xf numFmtId="0" fontId="26" fillId="0" borderId="64" xfId="0" applyFont="1" applyBorder="1" applyAlignment="1">
      <alignment horizontal="left"/>
    </xf>
    <xf numFmtId="178" fontId="26" fillId="0" borderId="12" xfId="43" applyNumberFormat="1" applyFont="1" applyFill="1" applyBorder="1" applyAlignment="1">
      <alignment/>
    </xf>
    <xf numFmtId="178" fontId="26" fillId="33" borderId="65" xfId="43" applyNumberFormat="1" applyFont="1" applyFill="1" applyBorder="1" applyAlignment="1">
      <alignment/>
    </xf>
    <xf numFmtId="0" fontId="26" fillId="0" borderId="64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178" fontId="26" fillId="33" borderId="60" xfId="43" applyNumberFormat="1" applyFont="1" applyFill="1" applyBorder="1" applyAlignment="1">
      <alignment/>
    </xf>
    <xf numFmtId="178" fontId="26" fillId="0" borderId="13" xfId="43" applyNumberFormat="1" applyFont="1" applyFill="1" applyBorder="1" applyAlignment="1">
      <alignment/>
    </xf>
    <xf numFmtId="178" fontId="26" fillId="33" borderId="67" xfId="43" applyNumberFormat="1" applyFont="1" applyFill="1" applyBorder="1" applyAlignment="1">
      <alignment/>
    </xf>
    <xf numFmtId="0" fontId="26" fillId="0" borderId="68" xfId="0" applyFont="1" applyBorder="1" applyAlignment="1">
      <alignment horizontal="left"/>
    </xf>
    <xf numFmtId="178" fontId="26" fillId="33" borderId="15" xfId="43" applyNumberFormat="1" applyFont="1" applyFill="1" applyBorder="1" applyAlignment="1">
      <alignment/>
    </xf>
    <xf numFmtId="178" fontId="26" fillId="33" borderId="69" xfId="43" applyNumberFormat="1" applyFont="1" applyFill="1" applyBorder="1" applyAlignment="1">
      <alignment/>
    </xf>
    <xf numFmtId="178" fontId="26" fillId="0" borderId="15" xfId="43" applyNumberFormat="1" applyFont="1" applyFill="1" applyBorder="1" applyAlignment="1">
      <alignment/>
    </xf>
    <xf numFmtId="178" fontId="26" fillId="33" borderId="70" xfId="43" applyNumberFormat="1" applyFont="1" applyFill="1" applyBorder="1" applyAlignment="1">
      <alignment/>
    </xf>
    <xf numFmtId="0" fontId="21" fillId="0" borderId="71" xfId="0" applyFont="1" applyBorder="1" applyAlignment="1">
      <alignment horizontal="left"/>
    </xf>
    <xf numFmtId="178" fontId="21" fillId="33" borderId="18" xfId="43" applyNumberFormat="1" applyFont="1" applyFill="1" applyBorder="1" applyAlignment="1">
      <alignment/>
    </xf>
    <xf numFmtId="178" fontId="21" fillId="33" borderId="56" xfId="43" applyNumberFormat="1" applyFont="1" applyFill="1" applyBorder="1" applyAlignment="1">
      <alignment/>
    </xf>
    <xf numFmtId="178" fontId="21" fillId="0" borderId="18" xfId="43" applyNumberFormat="1" applyFont="1" applyFill="1" applyBorder="1" applyAlignment="1">
      <alignment/>
    </xf>
    <xf numFmtId="178" fontId="21" fillId="33" borderId="72" xfId="43" applyNumberFormat="1" applyFont="1" applyFill="1" applyBorder="1" applyAlignment="1">
      <alignment/>
    </xf>
    <xf numFmtId="178" fontId="26" fillId="33" borderId="10" xfId="43" applyNumberFormat="1" applyFont="1" applyFill="1" applyBorder="1" applyAlignment="1">
      <alignment/>
    </xf>
    <xf numFmtId="0" fontId="21" fillId="0" borderId="68" xfId="0" applyFont="1" applyBorder="1" applyAlignment="1">
      <alignment horizontal="left"/>
    </xf>
    <xf numFmtId="178" fontId="21" fillId="33" borderId="15" xfId="43" applyNumberFormat="1" applyFont="1" applyFill="1" applyBorder="1" applyAlignment="1">
      <alignment/>
    </xf>
    <xf numFmtId="178" fontId="21" fillId="33" borderId="65" xfId="43" applyNumberFormat="1" applyFont="1" applyFill="1" applyBorder="1" applyAlignment="1">
      <alignment/>
    </xf>
    <xf numFmtId="0" fontId="21" fillId="0" borderId="64" xfId="0" applyFont="1" applyBorder="1" applyAlignment="1">
      <alignment horizontal="left"/>
    </xf>
    <xf numFmtId="0" fontId="21" fillId="0" borderId="64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178" fontId="21" fillId="33" borderId="67" xfId="43" applyNumberFormat="1" applyFont="1" applyFill="1" applyBorder="1" applyAlignment="1">
      <alignment/>
    </xf>
    <xf numFmtId="0" fontId="28" fillId="0" borderId="57" xfId="0" applyFont="1" applyBorder="1" applyAlignment="1">
      <alignment horizontal="left"/>
    </xf>
    <xf numFmtId="178" fontId="4" fillId="33" borderId="73" xfId="43" applyNumberFormat="1" applyFont="1" applyFill="1" applyBorder="1" applyAlignment="1">
      <alignment/>
    </xf>
    <xf numFmtId="178" fontId="4" fillId="33" borderId="20" xfId="43" applyNumberFormat="1" applyFont="1" applyFill="1" applyBorder="1" applyAlignment="1">
      <alignment/>
    </xf>
    <xf numFmtId="178" fontId="4" fillId="0" borderId="20" xfId="43" applyNumberFormat="1" applyFont="1" applyFill="1" applyBorder="1" applyAlignment="1">
      <alignment/>
    </xf>
    <xf numFmtId="178" fontId="4" fillId="33" borderId="29" xfId="43" applyNumberFormat="1" applyFont="1" applyFill="1" applyBorder="1" applyAlignment="1">
      <alignment/>
    </xf>
    <xf numFmtId="0" fontId="28" fillId="0" borderId="12" xfId="0" applyFont="1" applyBorder="1" applyAlignment="1">
      <alignment horizontal="left"/>
    </xf>
    <xf numFmtId="178" fontId="4" fillId="33" borderId="74" xfId="43" applyNumberFormat="1" applyFont="1" applyFill="1" applyBorder="1" applyAlignment="1">
      <alignment/>
    </xf>
    <xf numFmtId="178" fontId="4" fillId="33" borderId="16" xfId="43" applyNumberFormat="1" applyFont="1" applyFill="1" applyBorder="1" applyAlignment="1">
      <alignment/>
    </xf>
    <xf numFmtId="178" fontId="4" fillId="0" borderId="16" xfId="43" applyNumberFormat="1" applyFont="1" applyFill="1" applyBorder="1" applyAlignment="1">
      <alignment/>
    </xf>
    <xf numFmtId="178" fontId="4" fillId="33" borderId="27" xfId="43" applyNumberFormat="1" applyFont="1" applyFill="1" applyBorder="1" applyAlignment="1">
      <alignment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178" fontId="4" fillId="33" borderId="75" xfId="43" applyNumberFormat="1" applyFont="1" applyFill="1" applyBorder="1" applyAlignment="1">
      <alignment/>
    </xf>
    <xf numFmtId="178" fontId="4" fillId="33" borderId="23" xfId="43" applyNumberFormat="1" applyFont="1" applyFill="1" applyBorder="1" applyAlignment="1">
      <alignment/>
    </xf>
    <xf numFmtId="178" fontId="4" fillId="0" borderId="23" xfId="43" applyNumberFormat="1" applyFont="1" applyFill="1" applyBorder="1" applyAlignment="1">
      <alignment/>
    </xf>
    <xf numFmtId="178" fontId="4" fillId="33" borderId="39" xfId="43" applyNumberFormat="1" applyFont="1" applyFill="1" applyBorder="1" applyAlignment="1">
      <alignment/>
    </xf>
    <xf numFmtId="0" fontId="34" fillId="0" borderId="18" xfId="0" applyFont="1" applyBorder="1" applyAlignment="1">
      <alignment horizontal="left"/>
    </xf>
    <xf numFmtId="178" fontId="5" fillId="33" borderId="72" xfId="43" applyNumberFormat="1" applyFont="1" applyFill="1" applyBorder="1" applyAlignment="1">
      <alignment/>
    </xf>
    <xf numFmtId="178" fontId="5" fillId="33" borderId="18" xfId="43" applyNumberFormat="1" applyFont="1" applyFill="1" applyBorder="1" applyAlignment="1">
      <alignment/>
    </xf>
    <xf numFmtId="178" fontId="5" fillId="33" borderId="10" xfId="43" applyNumberFormat="1" applyFont="1" applyFill="1" applyBorder="1" applyAlignment="1">
      <alignment/>
    </xf>
    <xf numFmtId="0" fontId="34" fillId="0" borderId="55" xfId="0" applyFont="1" applyBorder="1" applyAlignment="1">
      <alignment horizontal="left"/>
    </xf>
    <xf numFmtId="178" fontId="5" fillId="33" borderId="54" xfId="43" applyNumberFormat="1" applyFont="1" applyFill="1" applyBorder="1" applyAlignment="1">
      <alignment/>
    </xf>
    <xf numFmtId="178" fontId="5" fillId="33" borderId="55" xfId="43" applyNumberFormat="1" applyFont="1" applyFill="1" applyBorder="1" applyAlignment="1">
      <alignment/>
    </xf>
    <xf numFmtId="0" fontId="34" fillId="0" borderId="10" xfId="0" applyFont="1" applyBorder="1" applyAlignment="1">
      <alignment horizontal="left"/>
    </xf>
    <xf numFmtId="178" fontId="5" fillId="33" borderId="17" xfId="43" applyNumberFormat="1" applyFont="1" applyFill="1" applyBorder="1" applyAlignment="1">
      <alignment/>
    </xf>
    <xf numFmtId="178" fontId="5" fillId="0" borderId="10" xfId="43" applyNumberFormat="1" applyFont="1" applyFill="1" applyBorder="1" applyAlignment="1">
      <alignment/>
    </xf>
    <xf numFmtId="178" fontId="4" fillId="33" borderId="10" xfId="43" applyNumberFormat="1" applyFont="1" applyFill="1" applyBorder="1" applyAlignment="1">
      <alignment/>
    </xf>
    <xf numFmtId="178" fontId="4" fillId="33" borderId="18" xfId="43" applyNumberFormat="1" applyFont="1" applyFill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3" fontId="28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7" fillId="0" borderId="57" xfId="0" applyFont="1" applyBorder="1" applyAlignment="1">
      <alignment horizontal="left" vertical="center" wrapText="1"/>
    </xf>
    <xf numFmtId="178" fontId="26" fillId="33" borderId="73" xfId="43" applyNumberFormat="1" applyFont="1" applyFill="1" applyBorder="1" applyAlignment="1">
      <alignment/>
    </xf>
    <xf numFmtId="178" fontId="26" fillId="33" borderId="20" xfId="43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 horizontal="center"/>
    </xf>
    <xf numFmtId="178" fontId="26" fillId="0" borderId="0" xfId="43" applyNumberFormat="1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/>
    </xf>
    <xf numFmtId="178" fontId="26" fillId="33" borderId="74" xfId="43" applyNumberFormat="1" applyFont="1" applyFill="1" applyBorder="1" applyAlignment="1">
      <alignment/>
    </xf>
    <xf numFmtId="3" fontId="26" fillId="33" borderId="27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vertical="center" wrapText="1"/>
    </xf>
    <xf numFmtId="178" fontId="26" fillId="0" borderId="74" xfId="43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 wrapText="1"/>
    </xf>
    <xf numFmtId="178" fontId="26" fillId="33" borderId="0" xfId="43" applyNumberFormat="1" applyFont="1" applyFill="1" applyBorder="1" applyAlignment="1">
      <alignment/>
    </xf>
    <xf numFmtId="178" fontId="25" fillId="33" borderId="0" xfId="43" applyNumberFormat="1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 wrapText="1"/>
    </xf>
    <xf numFmtId="178" fontId="26" fillId="33" borderId="16" xfId="43" applyNumberFormat="1" applyFont="1" applyFill="1" applyBorder="1" applyAlignment="1">
      <alignment/>
    </xf>
    <xf numFmtId="178" fontId="26" fillId="33" borderId="16" xfId="43" applyNumberFormat="1" applyFont="1" applyFill="1" applyBorder="1" applyAlignment="1">
      <alignment horizontal="center"/>
    </xf>
    <xf numFmtId="178" fontId="26" fillId="0" borderId="16" xfId="43" applyNumberFormat="1" applyFont="1" applyFill="1" applyBorder="1" applyAlignment="1">
      <alignment vertical="center" wrapText="1"/>
    </xf>
    <xf numFmtId="178" fontId="26" fillId="0" borderId="16" xfId="43" applyNumberFormat="1" applyFont="1" applyBorder="1" applyAlignment="1">
      <alignment horizontal="center" vertical="center"/>
    </xf>
    <xf numFmtId="178" fontId="21" fillId="33" borderId="77" xfId="43" applyNumberFormat="1" applyFont="1" applyFill="1" applyBorder="1" applyAlignment="1">
      <alignment/>
    </xf>
    <xf numFmtId="178" fontId="21" fillId="33" borderId="78" xfId="43" applyNumberFormat="1" applyFont="1" applyFill="1" applyBorder="1" applyAlignment="1">
      <alignment/>
    </xf>
    <xf numFmtId="178" fontId="26" fillId="33" borderId="73" xfId="43" applyNumberFormat="1" applyFont="1" applyFill="1" applyBorder="1" applyAlignment="1">
      <alignment/>
    </xf>
    <xf numFmtId="178" fontId="26" fillId="33" borderId="74" xfId="43" applyNumberFormat="1" applyFont="1" applyFill="1" applyBorder="1" applyAlignment="1">
      <alignment/>
    </xf>
    <xf numFmtId="178" fontId="21" fillId="33" borderId="79" xfId="43" applyNumberFormat="1" applyFont="1" applyFill="1" applyBorder="1" applyAlignment="1">
      <alignment/>
    </xf>
    <xf numFmtId="178" fontId="21" fillId="33" borderId="42" xfId="43" applyNumberFormat="1" applyFont="1" applyFill="1" applyBorder="1" applyAlignment="1">
      <alignment/>
    </xf>
    <xf numFmtId="3" fontId="21" fillId="33" borderId="80" xfId="0" applyNumberFormat="1" applyFont="1" applyFill="1" applyBorder="1" applyAlignment="1">
      <alignment horizontal="center"/>
    </xf>
    <xf numFmtId="178" fontId="21" fillId="33" borderId="81" xfId="43" applyNumberFormat="1" applyFont="1" applyFill="1" applyBorder="1" applyAlignment="1">
      <alignment/>
    </xf>
    <xf numFmtId="3" fontId="21" fillId="33" borderId="10" xfId="0" applyNumberFormat="1" applyFont="1" applyFill="1" applyBorder="1" applyAlignment="1">
      <alignment horizontal="center"/>
    </xf>
    <xf numFmtId="178" fontId="21" fillId="33" borderId="61" xfId="43" applyNumberFormat="1" applyFont="1" applyFill="1" applyBorder="1" applyAlignment="1">
      <alignment/>
    </xf>
    <xf numFmtId="0" fontId="38" fillId="0" borderId="7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 wrapText="1"/>
    </xf>
    <xf numFmtId="178" fontId="10" fillId="0" borderId="57" xfId="43" applyNumberFormat="1" applyFont="1" applyBorder="1" applyAlignment="1">
      <alignment vertical="center" wrapText="1"/>
    </xf>
    <xf numFmtId="178" fontId="10" fillId="0" borderId="63" xfId="43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8" fontId="10" fillId="0" borderId="15" xfId="43" applyNumberFormat="1" applyFont="1" applyBorder="1" applyAlignment="1">
      <alignment vertical="center" wrapText="1"/>
    </xf>
    <xf numFmtId="178" fontId="10" fillId="0" borderId="68" xfId="43" applyNumberFormat="1" applyFont="1" applyBorder="1" applyAlignment="1">
      <alignment vertical="center" wrapText="1"/>
    </xf>
    <xf numFmtId="178" fontId="10" fillId="0" borderId="12" xfId="43" applyNumberFormat="1" applyFont="1" applyBorder="1" applyAlignment="1">
      <alignment vertical="center" wrapText="1"/>
    </xf>
    <xf numFmtId="178" fontId="10" fillId="0" borderId="64" xfId="43" applyNumberFormat="1" applyFont="1" applyBorder="1" applyAlignment="1">
      <alignment vertical="center" wrapText="1"/>
    </xf>
    <xf numFmtId="178" fontId="6" fillId="0" borderId="10" xfId="43" applyNumberFormat="1" applyFont="1" applyBorder="1" applyAlignment="1">
      <alignment vertical="center" wrapText="1"/>
    </xf>
    <xf numFmtId="178" fontId="6" fillId="0" borderId="61" xfId="43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178" fontId="10" fillId="0" borderId="58" xfId="43" applyNumberFormat="1" applyFont="1" applyBorder="1" applyAlignment="1">
      <alignment vertical="center" wrapText="1"/>
    </xf>
    <xf numFmtId="178" fontId="0" fillId="0" borderId="53" xfId="43" applyNumberFormat="1" applyFont="1" applyBorder="1" applyAlignment="1">
      <alignment vertical="center" wrapText="1"/>
    </xf>
    <xf numFmtId="178" fontId="0" fillId="0" borderId="12" xfId="43" applyNumberFormat="1" applyFont="1" applyBorder="1" applyAlignment="1">
      <alignment vertical="center" wrapText="1"/>
    </xf>
    <xf numFmtId="178" fontId="0" fillId="0" borderId="59" xfId="43" applyNumberFormat="1" applyFont="1" applyBorder="1" applyAlignment="1">
      <alignment vertical="center" wrapText="1"/>
    </xf>
    <xf numFmtId="178" fontId="0" fillId="0" borderId="65" xfId="43" applyNumberFormat="1" applyFont="1" applyBorder="1" applyAlignment="1">
      <alignment vertical="center" wrapText="1"/>
    </xf>
    <xf numFmtId="178" fontId="0" fillId="33" borderId="0" xfId="0" applyNumberFormat="1" applyFill="1" applyBorder="1" applyAlignment="1">
      <alignment vertical="center" wrapText="1"/>
    </xf>
    <xf numFmtId="178" fontId="10" fillId="0" borderId="59" xfId="43" applyNumberFormat="1" applyFont="1" applyBorder="1" applyAlignment="1">
      <alignment vertical="center" wrapText="1"/>
    </xf>
    <xf numFmtId="178" fontId="0" fillId="33" borderId="0" xfId="0" applyNumberFormat="1" applyFill="1" applyAlignment="1">
      <alignment vertical="center" wrapText="1"/>
    </xf>
    <xf numFmtId="178" fontId="10" fillId="33" borderId="82" xfId="43" applyNumberFormat="1" applyFont="1" applyFill="1" applyBorder="1" applyAlignment="1">
      <alignment vertical="center" wrapText="1"/>
    </xf>
    <xf numFmtId="178" fontId="10" fillId="0" borderId="12" xfId="43" applyNumberFormat="1" applyFont="1" applyFill="1" applyBorder="1" applyAlignment="1">
      <alignment vertical="center" wrapText="1"/>
    </xf>
    <xf numFmtId="178" fontId="10" fillId="33" borderId="0" xfId="43" applyNumberFormat="1" applyFont="1" applyFill="1" applyBorder="1" applyAlignment="1">
      <alignment vertical="center" wrapText="1"/>
    </xf>
    <xf numFmtId="178" fontId="10" fillId="0" borderId="14" xfId="43" applyNumberFormat="1" applyFont="1" applyBorder="1" applyAlignment="1">
      <alignment vertical="center" wrapText="1"/>
    </xf>
    <xf numFmtId="178" fontId="0" fillId="0" borderId="83" xfId="43" applyNumberFormat="1" applyFont="1" applyBorder="1" applyAlignment="1">
      <alignment vertical="center" wrapText="1"/>
    </xf>
    <xf numFmtId="178" fontId="1" fillId="0" borderId="18" xfId="43" applyNumberFormat="1" applyFont="1" applyBorder="1" applyAlignment="1">
      <alignment/>
    </xf>
    <xf numFmtId="178" fontId="1" fillId="0" borderId="71" xfId="43" applyNumberFormat="1" applyFont="1" applyBorder="1" applyAlignment="1">
      <alignment/>
    </xf>
    <xf numFmtId="178" fontId="1" fillId="0" borderId="10" xfId="43" applyNumberFormat="1" applyFont="1" applyBorder="1" applyAlignment="1">
      <alignment/>
    </xf>
    <xf numFmtId="178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0" fillId="33" borderId="0" xfId="68" applyFill="1">
      <alignment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7" fillId="0" borderId="18" xfId="0" applyFont="1" applyBorder="1" applyAlignment="1">
      <alignment vertical="center" wrapText="1"/>
    </xf>
    <xf numFmtId="0" fontId="47" fillId="0" borderId="72" xfId="0" applyFont="1" applyBorder="1" applyAlignment="1">
      <alignment horizontal="center" vertical="center" wrapText="1"/>
    </xf>
    <xf numFmtId="178" fontId="10" fillId="0" borderId="34" xfId="43" applyNumberFormat="1" applyFont="1" applyBorder="1" applyAlignment="1">
      <alignment horizontal="center"/>
    </xf>
    <xf numFmtId="178" fontId="10" fillId="0" borderId="84" xfId="43" applyNumberFormat="1" applyFont="1" applyBorder="1" applyAlignment="1">
      <alignment horizontal="center"/>
    </xf>
    <xf numFmtId="178" fontId="10" fillId="0" borderId="85" xfId="43" applyNumberFormat="1" applyFont="1" applyBorder="1" applyAlignment="1">
      <alignment horizontal="center"/>
    </xf>
    <xf numFmtId="178" fontId="10" fillId="0" borderId="35" xfId="43" applyNumberFormat="1" applyFont="1" applyBorder="1" applyAlignment="1">
      <alignment horizontal="center"/>
    </xf>
    <xf numFmtId="178" fontId="10" fillId="0" borderId="29" xfId="43" applyNumberFormat="1" applyFont="1" applyBorder="1" applyAlignment="1">
      <alignment horizontal="center"/>
    </xf>
    <xf numFmtId="3" fontId="6" fillId="0" borderId="72" xfId="0" applyNumberFormat="1" applyFont="1" applyBorder="1" applyAlignment="1">
      <alignment horizontal="center"/>
    </xf>
    <xf numFmtId="178" fontId="10" fillId="0" borderId="21" xfId="43" applyNumberFormat="1" applyFont="1" applyBorder="1" applyAlignment="1">
      <alignment horizontal="center"/>
    </xf>
    <xf numFmtId="178" fontId="10" fillId="0" borderId="74" xfId="43" applyNumberFormat="1" applyFont="1" applyBorder="1" applyAlignment="1">
      <alignment horizontal="center"/>
    </xf>
    <xf numFmtId="178" fontId="10" fillId="0" borderId="86" xfId="43" applyNumberFormat="1" applyFont="1" applyBorder="1" applyAlignment="1">
      <alignment horizontal="center"/>
    </xf>
    <xf numFmtId="178" fontId="10" fillId="0" borderId="16" xfId="43" applyNumberFormat="1" applyFont="1" applyBorder="1" applyAlignment="1">
      <alignment horizontal="center"/>
    </xf>
    <xf numFmtId="178" fontId="10" fillId="0" borderId="27" xfId="43" applyNumberFormat="1" applyFont="1" applyBorder="1" applyAlignment="1">
      <alignment horizontal="center"/>
    </xf>
    <xf numFmtId="178" fontId="10" fillId="0" borderId="31" xfId="43" applyNumberFormat="1" applyFont="1" applyBorder="1" applyAlignment="1">
      <alignment horizontal="center"/>
    </xf>
    <xf numFmtId="178" fontId="10" fillId="0" borderId="87" xfId="43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178" fontId="10" fillId="0" borderId="31" xfId="43" applyNumberFormat="1" applyFont="1" applyFill="1" applyBorder="1" applyAlignment="1">
      <alignment horizontal="center"/>
    </xf>
    <xf numFmtId="178" fontId="10" fillId="0" borderId="87" xfId="43" applyNumberFormat="1" applyFont="1" applyFill="1" applyBorder="1" applyAlignment="1">
      <alignment horizontal="center"/>
    </xf>
    <xf numFmtId="178" fontId="10" fillId="0" borderId="21" xfId="43" applyNumberFormat="1" applyFont="1" applyFill="1" applyBorder="1" applyAlignment="1">
      <alignment horizontal="center"/>
    </xf>
    <xf numFmtId="178" fontId="10" fillId="0" borderId="74" xfId="43" applyNumberFormat="1" applyFont="1" applyFill="1" applyBorder="1" applyAlignment="1">
      <alignment horizontal="center"/>
    </xf>
    <xf numFmtId="178" fontId="10" fillId="0" borderId="22" xfId="43" applyNumberFormat="1" applyFont="1" applyBorder="1" applyAlignment="1">
      <alignment horizontal="center"/>
    </xf>
    <xf numFmtId="178" fontId="10" fillId="0" borderId="75" xfId="43" applyNumberFormat="1" applyFont="1" applyBorder="1" applyAlignment="1">
      <alignment horizontal="center"/>
    </xf>
    <xf numFmtId="178" fontId="10" fillId="0" borderId="23" xfId="43" applyNumberFormat="1" applyFont="1" applyBorder="1" applyAlignment="1">
      <alignment horizontal="center"/>
    </xf>
    <xf numFmtId="178" fontId="10" fillId="0" borderId="88" xfId="43" applyNumberFormat="1" applyFont="1" applyBorder="1" applyAlignment="1">
      <alignment horizontal="center"/>
    </xf>
    <xf numFmtId="178" fontId="10" fillId="0" borderId="39" xfId="43" applyNumberFormat="1" applyFont="1" applyBorder="1" applyAlignment="1">
      <alignment horizontal="center"/>
    </xf>
    <xf numFmtId="178" fontId="10" fillId="0" borderId="0" xfId="43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178" fontId="6" fillId="0" borderId="10" xfId="43" applyNumberFormat="1" applyFont="1" applyBorder="1" applyAlignment="1">
      <alignment horizontal="center"/>
    </xf>
    <xf numFmtId="178" fontId="10" fillId="0" borderId="11" xfId="43" applyNumberFormat="1" applyFont="1" applyBorder="1" applyAlignment="1">
      <alignment horizontal="center"/>
    </xf>
    <xf numFmtId="0" fontId="10" fillId="33" borderId="0" xfId="68" applyFill="1" applyBorder="1">
      <alignment/>
      <protection/>
    </xf>
    <xf numFmtId="0" fontId="5" fillId="0" borderId="16" xfId="62" applyFont="1" applyBorder="1">
      <alignment/>
      <protection/>
    </xf>
    <xf numFmtId="178" fontId="5" fillId="0" borderId="16" xfId="43" applyNumberFormat="1" applyFont="1" applyBorder="1" applyAlignment="1">
      <alignment/>
    </xf>
    <xf numFmtId="0" fontId="5" fillId="0" borderId="21" xfId="62" applyFont="1" applyBorder="1" applyAlignment="1">
      <alignment horizontal="center"/>
      <protection/>
    </xf>
    <xf numFmtId="0" fontId="5" fillId="0" borderId="16" xfId="62" applyFont="1" applyBorder="1" applyAlignment="1">
      <alignment wrapText="1"/>
      <protection/>
    </xf>
    <xf numFmtId="178" fontId="5" fillId="0" borderId="27" xfId="43" applyNumberFormat="1" applyFont="1" applyBorder="1" applyAlignment="1">
      <alignment/>
    </xf>
    <xf numFmtId="0" fontId="5" fillId="0" borderId="0" xfId="62" applyFont="1">
      <alignment/>
      <protection/>
    </xf>
    <xf numFmtId="0" fontId="5" fillId="0" borderId="21" xfId="62" applyFont="1" applyBorder="1" applyAlignment="1">
      <alignment horizontal="center"/>
      <protection/>
    </xf>
    <xf numFmtId="0" fontId="5" fillId="0" borderId="16" xfId="62" applyFont="1" applyBorder="1" applyAlignment="1">
      <alignment wrapText="1"/>
      <protection/>
    </xf>
    <xf numFmtId="178" fontId="5" fillId="0" borderId="16" xfId="43" applyNumberFormat="1" applyFont="1" applyBorder="1" applyAlignment="1">
      <alignment/>
    </xf>
    <xf numFmtId="178" fontId="5" fillId="0" borderId="27" xfId="43" applyNumberFormat="1" applyFont="1" applyBorder="1" applyAlignment="1">
      <alignment/>
    </xf>
    <xf numFmtId="0" fontId="0" fillId="0" borderId="0" xfId="62" applyFont="1">
      <alignment/>
      <protection/>
    </xf>
    <xf numFmtId="0" fontId="44" fillId="0" borderId="0" xfId="0" applyFont="1" applyFill="1" applyAlignment="1">
      <alignment/>
    </xf>
    <xf numFmtId="0" fontId="44" fillId="0" borderId="57" xfId="0" applyFont="1" applyFill="1" applyBorder="1" applyAlignment="1">
      <alignment horizontal="left"/>
    </xf>
    <xf numFmtId="178" fontId="44" fillId="0" borderId="57" xfId="43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178" fontId="44" fillId="0" borderId="12" xfId="43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 vertical="center" wrapText="1"/>
    </xf>
    <xf numFmtId="0" fontId="43" fillId="0" borderId="61" xfId="0" applyFont="1" applyFill="1" applyBorder="1" applyAlignment="1">
      <alignment horizontal="left"/>
    </xf>
    <xf numFmtId="178" fontId="43" fillId="0" borderId="62" xfId="43" applyNumberFormat="1" applyFont="1" applyFill="1" applyBorder="1" applyAlignment="1">
      <alignment/>
    </xf>
    <xf numFmtId="178" fontId="43" fillId="0" borderId="17" xfId="43" applyNumberFormat="1" applyFont="1" applyFill="1" applyBorder="1" applyAlignment="1">
      <alignment/>
    </xf>
    <xf numFmtId="0" fontId="4" fillId="0" borderId="0" xfId="69" applyFont="1">
      <alignment/>
      <protection/>
    </xf>
    <xf numFmtId="0" fontId="10" fillId="0" borderId="0" xfId="69">
      <alignment/>
      <protection/>
    </xf>
    <xf numFmtId="0" fontId="25" fillId="0" borderId="0" xfId="69" applyFont="1" applyAlignment="1">
      <alignment horizontal="center" wrapText="1"/>
      <protection/>
    </xf>
    <xf numFmtId="0" fontId="25" fillId="0" borderId="16" xfId="69" applyFont="1" applyBorder="1" applyAlignment="1">
      <alignment vertical="center" wrapText="1"/>
      <protection/>
    </xf>
    <xf numFmtId="0" fontId="25" fillId="0" borderId="27" xfId="69" applyFont="1" applyBorder="1" applyAlignment="1">
      <alignment vertical="center" wrapText="1"/>
      <protection/>
    </xf>
    <xf numFmtId="0" fontId="4" fillId="0" borderId="22" xfId="69" applyFont="1" applyBorder="1" applyAlignment="1">
      <alignment horizontal="center"/>
      <protection/>
    </xf>
    <xf numFmtId="0" fontId="4" fillId="0" borderId="23" xfId="69" applyFont="1" applyBorder="1" applyAlignment="1">
      <alignment horizontal="center"/>
      <protection/>
    </xf>
    <xf numFmtId="0" fontId="4" fillId="0" borderId="39" xfId="69" applyFont="1" applyBorder="1" applyAlignment="1">
      <alignment horizontal="center"/>
      <protection/>
    </xf>
    <xf numFmtId="0" fontId="4" fillId="0" borderId="19" xfId="69" applyFont="1" applyBorder="1" applyAlignment="1">
      <alignment horizontal="center"/>
      <protection/>
    </xf>
    <xf numFmtId="0" fontId="4" fillId="0" borderId="20" xfId="69" applyFont="1" applyBorder="1">
      <alignment/>
      <protection/>
    </xf>
    <xf numFmtId="0" fontId="4" fillId="0" borderId="21" xfId="69" applyFont="1" applyBorder="1" applyAlignment="1">
      <alignment horizontal="center"/>
      <protection/>
    </xf>
    <xf numFmtId="0" fontId="4" fillId="0" borderId="16" xfId="69" applyFont="1" applyBorder="1">
      <alignment/>
      <protection/>
    </xf>
    <xf numFmtId="0" fontId="37" fillId="0" borderId="16" xfId="69" applyFont="1" applyBorder="1">
      <alignment/>
      <protection/>
    </xf>
    <xf numFmtId="0" fontId="37" fillId="0" borderId="27" xfId="69" applyFont="1" applyBorder="1">
      <alignment/>
      <protection/>
    </xf>
    <xf numFmtId="0" fontId="4" fillId="0" borderId="31" xfId="69" applyFont="1" applyBorder="1" applyAlignment="1">
      <alignment horizontal="center"/>
      <protection/>
    </xf>
    <xf numFmtId="0" fontId="4" fillId="0" borderId="32" xfId="69" applyFont="1" applyBorder="1">
      <alignment/>
      <protection/>
    </xf>
    <xf numFmtId="0" fontId="37" fillId="0" borderId="19" xfId="69" applyFont="1" applyBorder="1" applyAlignment="1">
      <alignment horizontal="center"/>
      <protection/>
    </xf>
    <xf numFmtId="0" fontId="37" fillId="0" borderId="20" xfId="69" applyFont="1" applyBorder="1">
      <alignment/>
      <protection/>
    </xf>
    <xf numFmtId="0" fontId="4" fillId="0" borderId="29" xfId="69" applyFont="1" applyBorder="1">
      <alignment/>
      <protection/>
    </xf>
    <xf numFmtId="0" fontId="37" fillId="0" borderId="31" xfId="69" applyFont="1" applyBorder="1" applyAlignment="1">
      <alignment horizontal="center"/>
      <protection/>
    </xf>
    <xf numFmtId="0" fontId="37" fillId="0" borderId="32" xfId="69" applyFont="1" applyBorder="1">
      <alignment/>
      <protection/>
    </xf>
    <xf numFmtId="0" fontId="4" fillId="0" borderId="41" xfId="69" applyFont="1" applyBorder="1">
      <alignment/>
      <protection/>
    </xf>
    <xf numFmtId="0" fontId="4" fillId="0" borderId="28" xfId="69" applyFont="1" applyBorder="1">
      <alignment/>
      <protection/>
    </xf>
    <xf numFmtId="0" fontId="4" fillId="0" borderId="40" xfId="69" applyFont="1" applyBorder="1">
      <alignment/>
      <protection/>
    </xf>
    <xf numFmtId="178" fontId="27" fillId="0" borderId="42" xfId="69" applyNumberFormat="1" applyFont="1" applyBorder="1">
      <alignment/>
      <protection/>
    </xf>
    <xf numFmtId="178" fontId="21" fillId="33" borderId="11" xfId="43" applyNumberFormat="1" applyFont="1" applyFill="1" applyBorder="1" applyAlignment="1">
      <alignment/>
    </xf>
    <xf numFmtId="178" fontId="26" fillId="33" borderId="78" xfId="43" applyNumberFormat="1" applyFont="1" applyFill="1" applyBorder="1" applyAlignment="1">
      <alignment/>
    </xf>
    <xf numFmtId="178" fontId="26" fillId="33" borderId="77" xfId="43" applyNumberFormat="1" applyFont="1" applyFill="1" applyBorder="1" applyAlignment="1">
      <alignment/>
    </xf>
    <xf numFmtId="1" fontId="26" fillId="0" borderId="52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0" fontId="37" fillId="0" borderId="64" xfId="0" applyFont="1" applyBorder="1" applyAlignment="1">
      <alignment horizontal="left" vertical="center" wrapText="1"/>
    </xf>
    <xf numFmtId="0" fontId="37" fillId="0" borderId="64" xfId="0" applyFont="1" applyFill="1" applyBorder="1" applyAlignment="1">
      <alignment horizontal="left" vertical="center" wrapText="1"/>
    </xf>
    <xf numFmtId="0" fontId="37" fillId="0" borderId="89" xfId="0" applyFont="1" applyFill="1" applyBorder="1" applyAlignment="1">
      <alignment horizontal="left" vertical="center" wrapText="1"/>
    </xf>
    <xf numFmtId="3" fontId="21" fillId="33" borderId="72" xfId="0" applyNumberFormat="1" applyFont="1" applyFill="1" applyBorder="1" applyAlignment="1">
      <alignment horizontal="center"/>
    </xf>
    <xf numFmtId="178" fontId="26" fillId="33" borderId="19" xfId="43" applyNumberFormat="1" applyFont="1" applyFill="1" applyBorder="1" applyAlignment="1">
      <alignment/>
    </xf>
    <xf numFmtId="1" fontId="26" fillId="0" borderId="29" xfId="0" applyNumberFormat="1" applyFont="1" applyBorder="1" applyAlignment="1">
      <alignment horizontal="center" vertical="center" wrapText="1"/>
    </xf>
    <xf numFmtId="178" fontId="26" fillId="33" borderId="21" xfId="43" applyNumberFormat="1" applyFont="1" applyFill="1" applyBorder="1" applyAlignment="1">
      <alignment/>
    </xf>
    <xf numFmtId="178" fontId="26" fillId="33" borderId="22" xfId="43" applyNumberFormat="1" applyFont="1" applyFill="1" applyBorder="1" applyAlignment="1">
      <alignment/>
    </xf>
    <xf numFmtId="178" fontId="26" fillId="33" borderId="23" xfId="43" applyNumberFormat="1" applyFont="1" applyFill="1" applyBorder="1" applyAlignment="1">
      <alignment/>
    </xf>
    <xf numFmtId="3" fontId="26" fillId="33" borderId="39" xfId="0" applyNumberFormat="1" applyFont="1" applyFill="1" applyBorder="1" applyAlignment="1">
      <alignment horizontal="center"/>
    </xf>
    <xf numFmtId="3" fontId="21" fillId="33" borderId="26" xfId="0" applyNumberFormat="1" applyFont="1" applyFill="1" applyBorder="1" applyAlignment="1">
      <alignment horizontal="center"/>
    </xf>
    <xf numFmtId="1" fontId="21" fillId="0" borderId="80" xfId="0" applyNumberFormat="1" applyFont="1" applyBorder="1" applyAlignment="1">
      <alignment horizontal="center" vertical="center" wrapText="1"/>
    </xf>
    <xf numFmtId="1" fontId="26" fillId="0" borderId="39" xfId="0" applyNumberFormat="1" applyFont="1" applyBorder="1" applyAlignment="1">
      <alignment horizontal="center" vertical="center" wrapText="1"/>
    </xf>
    <xf numFmtId="178" fontId="26" fillId="33" borderId="19" xfId="43" applyNumberFormat="1" applyFont="1" applyFill="1" applyBorder="1" applyAlignment="1">
      <alignment/>
    </xf>
    <xf numFmtId="178" fontId="26" fillId="33" borderId="20" xfId="43" applyNumberFormat="1" applyFont="1" applyFill="1" applyBorder="1" applyAlignment="1">
      <alignment/>
    </xf>
    <xf numFmtId="178" fontId="26" fillId="33" borderId="20" xfId="43" applyNumberFormat="1" applyFont="1" applyFill="1" applyBorder="1" applyAlignment="1">
      <alignment horizontal="center"/>
    </xf>
    <xf numFmtId="178" fontId="26" fillId="33" borderId="21" xfId="43" applyNumberFormat="1" applyFont="1" applyFill="1" applyBorder="1" applyAlignment="1">
      <alignment/>
    </xf>
    <xf numFmtId="178" fontId="26" fillId="0" borderId="21" xfId="43" applyNumberFormat="1" applyFont="1" applyFill="1" applyBorder="1" applyAlignment="1">
      <alignment vertical="center" wrapText="1"/>
    </xf>
    <xf numFmtId="178" fontId="21" fillId="33" borderId="24" xfId="43" applyNumberFormat="1" applyFont="1" applyFill="1" applyBorder="1" applyAlignment="1">
      <alignment/>
    </xf>
    <xf numFmtId="178" fontId="21" fillId="33" borderId="25" xfId="43" applyNumberFormat="1" applyFont="1" applyFill="1" applyBorder="1" applyAlignment="1">
      <alignment/>
    </xf>
    <xf numFmtId="178" fontId="21" fillId="33" borderId="79" xfId="43" applyNumberFormat="1" applyFont="1" applyFill="1" applyBorder="1" applyAlignment="1">
      <alignment/>
    </xf>
    <xf numFmtId="178" fontId="21" fillId="33" borderId="42" xfId="43" applyNumberFormat="1" applyFont="1" applyFill="1" applyBorder="1" applyAlignment="1">
      <alignment/>
    </xf>
    <xf numFmtId="178" fontId="21" fillId="33" borderId="80" xfId="43" applyNumberFormat="1" applyFont="1" applyFill="1" applyBorder="1" applyAlignment="1">
      <alignment horizontal="center"/>
    </xf>
    <xf numFmtId="178" fontId="26" fillId="33" borderId="22" xfId="43" applyNumberFormat="1" applyFont="1" applyFill="1" applyBorder="1" applyAlignment="1">
      <alignment/>
    </xf>
    <xf numFmtId="178" fontId="26" fillId="33" borderId="23" xfId="43" applyNumberFormat="1" applyFont="1" applyFill="1" applyBorder="1" applyAlignment="1">
      <alignment/>
    </xf>
    <xf numFmtId="178" fontId="26" fillId="33" borderId="23" xfId="43" applyNumberFormat="1" applyFont="1" applyFill="1" applyBorder="1" applyAlignment="1">
      <alignment horizontal="center"/>
    </xf>
    <xf numFmtId="178" fontId="26" fillId="33" borderId="75" xfId="43" applyNumberFormat="1" applyFont="1" applyFill="1" applyBorder="1" applyAlignment="1">
      <alignment/>
    </xf>
    <xf numFmtId="0" fontId="38" fillId="0" borderId="71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76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78" fontId="26" fillId="33" borderId="75" xfId="43" applyNumberFormat="1" applyFont="1" applyFill="1" applyBorder="1" applyAlignment="1">
      <alignment/>
    </xf>
    <xf numFmtId="178" fontId="10" fillId="0" borderId="13" xfId="4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10" fillId="0" borderId="0" xfId="43" applyNumberFormat="1" applyFont="1" applyFill="1" applyBorder="1" applyAlignment="1">
      <alignment vertical="center" wrapText="1"/>
    </xf>
    <xf numFmtId="178" fontId="10" fillId="33" borderId="59" xfId="43" applyNumberFormat="1" applyFont="1" applyFill="1" applyBorder="1" applyAlignment="1">
      <alignment vertical="center" wrapText="1"/>
    </xf>
    <xf numFmtId="178" fontId="10" fillId="33" borderId="60" xfId="43" applyNumberFormat="1" applyFont="1" applyFill="1" applyBorder="1" applyAlignment="1">
      <alignment vertical="center" wrapText="1"/>
    </xf>
    <xf numFmtId="178" fontId="10" fillId="33" borderId="90" xfId="43" applyNumberFormat="1" applyFont="1" applyFill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1" fontId="0" fillId="0" borderId="76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0" fillId="0" borderId="0" xfId="43" applyNumberFormat="1" applyFont="1" applyBorder="1" applyAlignment="1">
      <alignment/>
    </xf>
    <xf numFmtId="0" fontId="10" fillId="0" borderId="19" xfId="68" applyFont="1" applyBorder="1">
      <alignment/>
      <protection/>
    </xf>
    <xf numFmtId="178" fontId="6" fillId="0" borderId="0" xfId="43" applyNumberFormat="1" applyFont="1" applyBorder="1" applyAlignment="1">
      <alignment vertical="center" wrapText="1"/>
    </xf>
    <xf numFmtId="0" fontId="10" fillId="0" borderId="30" xfId="68" applyFont="1" applyBorder="1">
      <alignment/>
      <protection/>
    </xf>
    <xf numFmtId="178" fontId="10" fillId="0" borderId="40" xfId="43" applyNumberFormat="1" applyFont="1" applyBorder="1" applyAlignment="1">
      <alignment/>
    </xf>
    <xf numFmtId="0" fontId="10" fillId="0" borderId="21" xfId="68" applyBorder="1">
      <alignment/>
      <protection/>
    </xf>
    <xf numFmtId="0" fontId="10" fillId="0" borderId="22" xfId="68" applyFont="1" applyBorder="1">
      <alignment/>
      <protection/>
    </xf>
    <xf numFmtId="0" fontId="11" fillId="0" borderId="24" xfId="68" applyFont="1" applyBorder="1">
      <alignment/>
      <protection/>
    </xf>
    <xf numFmtId="178" fontId="11" fillId="0" borderId="25" xfId="43" applyNumberFormat="1" applyFont="1" applyBorder="1" applyAlignment="1">
      <alignment/>
    </xf>
    <xf numFmtId="178" fontId="10" fillId="0" borderId="80" xfId="43" applyNumberFormat="1" applyFont="1" applyBorder="1" applyAlignment="1">
      <alignment/>
    </xf>
    <xf numFmtId="0" fontId="10" fillId="0" borderId="19" xfId="68" applyFont="1" applyBorder="1">
      <alignment/>
      <protection/>
    </xf>
    <xf numFmtId="0" fontId="6" fillId="0" borderId="33" xfId="68" applyFont="1" applyBorder="1">
      <alignment/>
      <protection/>
    </xf>
    <xf numFmtId="178" fontId="6" fillId="0" borderId="42" xfId="43" applyNumberFormat="1" applyFont="1" applyBorder="1" applyAlignment="1">
      <alignment/>
    </xf>
    <xf numFmtId="0" fontId="9" fillId="0" borderId="0" xfId="68" applyFont="1">
      <alignment/>
      <protection/>
    </xf>
    <xf numFmtId="178" fontId="6" fillId="0" borderId="26" xfId="43" applyNumberFormat="1" applyFont="1" applyBorder="1" applyAlignment="1">
      <alignment horizontal="center"/>
    </xf>
    <xf numFmtId="49" fontId="10" fillId="0" borderId="29" xfId="43" applyNumberFormat="1" applyFont="1" applyBorder="1" applyAlignment="1">
      <alignment horizontal="center"/>
    </xf>
    <xf numFmtId="49" fontId="10" fillId="0" borderId="27" xfId="43" applyNumberFormat="1" applyFont="1" applyBorder="1" applyAlignment="1">
      <alignment horizontal="center"/>
    </xf>
    <xf numFmtId="49" fontId="10" fillId="0" borderId="39" xfId="43" applyNumberFormat="1" applyFont="1" applyBorder="1" applyAlignment="1">
      <alignment horizontal="center"/>
    </xf>
    <xf numFmtId="0" fontId="8" fillId="34" borderId="0" xfId="61" applyFont="1" applyFill="1" applyBorder="1" applyAlignment="1">
      <alignment horizontal="center" wrapText="1"/>
      <protection/>
    </xf>
    <xf numFmtId="0" fontId="17" fillId="34" borderId="0" xfId="61" applyFont="1" applyFill="1" applyBorder="1" applyAlignment="1">
      <alignment horizontal="center" wrapText="1"/>
      <protection/>
    </xf>
    <xf numFmtId="182" fontId="0" fillId="0" borderId="0" xfId="44" applyNumberFormat="1" applyFont="1" applyFill="1" applyBorder="1" applyAlignment="1" applyProtection="1">
      <alignment/>
      <protection/>
    </xf>
    <xf numFmtId="0" fontId="6" fillId="34" borderId="48" xfId="61" applyFont="1" applyFill="1" applyBorder="1" applyAlignment="1">
      <alignment horizontal="center"/>
      <protection/>
    </xf>
    <xf numFmtId="0" fontId="0" fillId="34" borderId="48" xfId="61" applyFont="1" applyFill="1" applyBorder="1" applyAlignment="1">
      <alignment/>
      <protection/>
    </xf>
    <xf numFmtId="0" fontId="0" fillId="34" borderId="0" xfId="61" applyFont="1" applyFill="1" applyBorder="1" applyAlignment="1">
      <alignment horizontal="right"/>
      <protection/>
    </xf>
    <xf numFmtId="0" fontId="48" fillId="0" borderId="0" xfId="61" applyFont="1">
      <alignment/>
      <protection/>
    </xf>
    <xf numFmtId="0" fontId="47" fillId="34" borderId="91" xfId="61" applyFont="1" applyFill="1" applyBorder="1" applyAlignment="1">
      <alignment vertical="center" wrapText="1"/>
      <protection/>
    </xf>
    <xf numFmtId="0" fontId="47" fillId="34" borderId="91" xfId="61" applyFont="1" applyFill="1" applyBorder="1" applyAlignment="1">
      <alignment horizontal="center" vertical="center" wrapText="1"/>
      <protection/>
    </xf>
    <xf numFmtId="0" fontId="47" fillId="34" borderId="49" xfId="61" applyFont="1" applyFill="1" applyBorder="1" applyAlignment="1">
      <alignment vertical="center" wrapText="1"/>
      <protection/>
    </xf>
    <xf numFmtId="0" fontId="47" fillId="34" borderId="49" xfId="61" applyFont="1" applyFill="1" applyBorder="1" applyAlignment="1">
      <alignment horizontal="center" vertical="center" wrapText="1"/>
      <protection/>
    </xf>
    <xf numFmtId="0" fontId="47" fillId="34" borderId="92" xfId="61" applyFont="1" applyFill="1" applyBorder="1" applyAlignment="1">
      <alignment horizontal="center" vertical="center" wrapText="1"/>
      <protection/>
    </xf>
    <xf numFmtId="0" fontId="47" fillId="34" borderId="93" xfId="61" applyFont="1" applyFill="1" applyBorder="1" applyAlignment="1">
      <alignment vertical="center" wrapText="1"/>
      <protection/>
    </xf>
    <xf numFmtId="3" fontId="9" fillId="0" borderId="94" xfId="61" applyNumberFormat="1" applyFont="1" applyFill="1" applyBorder="1" applyAlignment="1">
      <alignment wrapText="1"/>
      <protection/>
    </xf>
    <xf numFmtId="3" fontId="6" fillId="0" borderId="94" xfId="61" applyNumberFormat="1" applyFont="1" applyFill="1" applyBorder="1">
      <alignment/>
      <protection/>
    </xf>
    <xf numFmtId="3" fontId="6" fillId="0" borderId="95" xfId="61" applyNumberFormat="1" applyFont="1" applyFill="1" applyBorder="1">
      <alignment/>
      <protection/>
    </xf>
    <xf numFmtId="3" fontId="6" fillId="35" borderId="96" xfId="61" applyNumberFormat="1" applyFont="1" applyFill="1" applyBorder="1">
      <alignment/>
      <protection/>
    </xf>
    <xf numFmtId="3" fontId="6" fillId="0" borderId="96" xfId="61" applyNumberFormat="1" applyFont="1" applyFill="1" applyBorder="1">
      <alignment/>
      <protection/>
    </xf>
    <xf numFmtId="3" fontId="17" fillId="0" borderId="95" xfId="61" applyNumberFormat="1" applyFont="1" applyFill="1" applyBorder="1">
      <alignment/>
      <protection/>
    </xf>
    <xf numFmtId="3" fontId="17" fillId="0" borderId="97" xfId="61" applyNumberFormat="1" applyFont="1" applyFill="1" applyBorder="1">
      <alignment/>
      <protection/>
    </xf>
    <xf numFmtId="3" fontId="9" fillId="0" borderId="98" xfId="61" applyNumberFormat="1" applyFont="1" applyFill="1" applyBorder="1" applyAlignment="1">
      <alignment wrapText="1"/>
      <protection/>
    </xf>
    <xf numFmtId="3" fontId="6" fillId="0" borderId="98" xfId="61" applyNumberFormat="1" applyFont="1" applyFill="1" applyBorder="1">
      <alignment/>
      <protection/>
    </xf>
    <xf numFmtId="3" fontId="6" fillId="0" borderId="91" xfId="61" applyNumberFormat="1" applyFont="1" applyFill="1" applyBorder="1">
      <alignment/>
      <protection/>
    </xf>
    <xf numFmtId="3" fontId="6" fillId="35" borderId="0" xfId="61" applyNumberFormat="1" applyFont="1" applyFill="1" applyBorder="1">
      <alignment/>
      <protection/>
    </xf>
    <xf numFmtId="3" fontId="6" fillId="0" borderId="0" xfId="61" applyNumberFormat="1" applyFont="1" applyFill="1" applyBorder="1">
      <alignment/>
      <protection/>
    </xf>
    <xf numFmtId="3" fontId="6" fillId="0" borderId="99" xfId="61" applyNumberFormat="1" applyFont="1" applyFill="1" applyBorder="1">
      <alignment/>
      <protection/>
    </xf>
    <xf numFmtId="3" fontId="10" fillId="0" borderId="100" xfId="61" applyNumberFormat="1" applyFont="1" applyFill="1" applyBorder="1" applyAlignment="1">
      <alignment wrapText="1"/>
      <protection/>
    </xf>
    <xf numFmtId="3" fontId="10" fillId="0" borderId="100" xfId="61" applyNumberFormat="1" applyFont="1" applyFill="1" applyBorder="1">
      <alignment/>
      <protection/>
    </xf>
    <xf numFmtId="3" fontId="10" fillId="0" borderId="101" xfId="61" applyNumberFormat="1" applyFont="1" applyFill="1" applyBorder="1">
      <alignment/>
      <protection/>
    </xf>
    <xf numFmtId="3" fontId="10" fillId="0" borderId="102" xfId="61" applyNumberFormat="1" applyFont="1" applyFill="1" applyBorder="1">
      <alignment/>
      <protection/>
    </xf>
    <xf numFmtId="3" fontId="10" fillId="34" borderId="102" xfId="61" applyNumberFormat="1" applyFont="1" applyFill="1" applyBorder="1">
      <alignment/>
      <protection/>
    </xf>
    <xf numFmtId="3" fontId="10" fillId="34" borderId="101" xfId="61" applyNumberFormat="1" applyFont="1" applyFill="1" applyBorder="1">
      <alignment/>
      <protection/>
    </xf>
    <xf numFmtId="3" fontId="10" fillId="34" borderId="100" xfId="61" applyNumberFormat="1" applyFont="1" applyFill="1" applyBorder="1">
      <alignment/>
      <protection/>
    </xf>
    <xf numFmtId="3" fontId="17" fillId="34" borderId="97" xfId="61" applyNumberFormat="1" applyFont="1" applyFill="1" applyBorder="1">
      <alignment/>
      <protection/>
    </xf>
    <xf numFmtId="3" fontId="10" fillId="0" borderId="103" xfId="61" applyNumberFormat="1" applyFont="1" applyFill="1" applyBorder="1" applyAlignment="1">
      <alignment wrapText="1"/>
      <protection/>
    </xf>
    <xf numFmtId="3" fontId="10" fillId="0" borderId="103" xfId="61" applyNumberFormat="1" applyFont="1" applyFill="1" applyBorder="1">
      <alignment/>
      <protection/>
    </xf>
    <xf numFmtId="3" fontId="10" fillId="0" borderId="104" xfId="61" applyNumberFormat="1" applyFont="1" applyFill="1" applyBorder="1">
      <alignment/>
      <protection/>
    </xf>
    <xf numFmtId="3" fontId="10" fillId="0" borderId="105" xfId="61" applyNumberFormat="1" applyFont="1" applyFill="1" applyBorder="1">
      <alignment/>
      <protection/>
    </xf>
    <xf numFmtId="3" fontId="10" fillId="34" borderId="105" xfId="61" applyNumberFormat="1" applyFont="1" applyFill="1" applyBorder="1">
      <alignment/>
      <protection/>
    </xf>
    <xf numFmtId="3" fontId="10" fillId="34" borderId="104" xfId="61" applyNumberFormat="1" applyFont="1" applyFill="1" applyBorder="1">
      <alignment/>
      <protection/>
    </xf>
    <xf numFmtId="3" fontId="10" fillId="34" borderId="103" xfId="61" applyNumberFormat="1" applyFont="1" applyFill="1" applyBorder="1">
      <alignment/>
      <protection/>
    </xf>
    <xf numFmtId="3" fontId="10" fillId="0" borderId="106" xfId="61" applyNumberFormat="1" applyFont="1" applyFill="1" applyBorder="1" applyAlignment="1">
      <alignment wrapText="1"/>
      <protection/>
    </xf>
    <xf numFmtId="3" fontId="10" fillId="0" borderId="106" xfId="61" applyNumberFormat="1" applyFont="1" applyFill="1" applyBorder="1">
      <alignment/>
      <protection/>
    </xf>
    <xf numFmtId="3" fontId="10" fillId="0" borderId="107" xfId="61" applyNumberFormat="1" applyFont="1" applyFill="1" applyBorder="1">
      <alignment/>
      <protection/>
    </xf>
    <xf numFmtId="3" fontId="10" fillId="0" borderId="108" xfId="61" applyNumberFormat="1" applyFont="1" applyFill="1" applyBorder="1">
      <alignment/>
      <protection/>
    </xf>
    <xf numFmtId="3" fontId="10" fillId="34" borderId="108" xfId="61" applyNumberFormat="1" applyFont="1" applyFill="1" applyBorder="1">
      <alignment/>
      <protection/>
    </xf>
    <xf numFmtId="3" fontId="10" fillId="34" borderId="107" xfId="61" applyNumberFormat="1" applyFont="1" applyFill="1" applyBorder="1">
      <alignment/>
      <protection/>
    </xf>
    <xf numFmtId="3" fontId="10" fillId="34" borderId="106" xfId="61" applyNumberFormat="1" applyFont="1" applyFill="1" applyBorder="1">
      <alignment/>
      <protection/>
    </xf>
    <xf numFmtId="3" fontId="6" fillId="0" borderId="94" xfId="61" applyNumberFormat="1" applyFont="1" applyFill="1" applyBorder="1" applyAlignment="1">
      <alignment wrapText="1"/>
      <protection/>
    </xf>
    <xf numFmtId="3" fontId="10" fillId="0" borderId="94" xfId="61" applyNumberFormat="1" applyFont="1" applyFill="1" applyBorder="1">
      <alignment/>
      <protection/>
    </xf>
    <xf numFmtId="3" fontId="10" fillId="0" borderId="95" xfId="61" applyNumberFormat="1" applyFont="1" applyFill="1" applyBorder="1">
      <alignment/>
      <protection/>
    </xf>
    <xf numFmtId="3" fontId="10" fillId="0" borderId="96" xfId="61" applyNumberFormat="1" applyFont="1" applyFill="1" applyBorder="1">
      <alignment/>
      <protection/>
    </xf>
    <xf numFmtId="3" fontId="10" fillId="34" borderId="96" xfId="61" applyNumberFormat="1" applyFont="1" applyFill="1" applyBorder="1">
      <alignment/>
      <protection/>
    </xf>
    <xf numFmtId="3" fontId="10" fillId="34" borderId="95" xfId="61" applyNumberFormat="1" applyFont="1" applyFill="1" applyBorder="1">
      <alignment/>
      <protection/>
    </xf>
    <xf numFmtId="3" fontId="10" fillId="34" borderId="94" xfId="61" applyNumberFormat="1" applyFont="1" applyFill="1" applyBorder="1">
      <alignment/>
      <protection/>
    </xf>
    <xf numFmtId="3" fontId="17" fillId="34" borderId="93" xfId="61" applyNumberFormat="1" applyFont="1" applyFill="1" applyBorder="1">
      <alignment/>
      <protection/>
    </xf>
    <xf numFmtId="3" fontId="9" fillId="34" borderId="109" xfId="61" applyNumberFormat="1" applyFont="1" applyFill="1" applyBorder="1" applyAlignment="1">
      <alignment wrapText="1"/>
      <protection/>
    </xf>
    <xf numFmtId="3" fontId="6" fillId="34" borderId="98" xfId="61" applyNumberFormat="1" applyFont="1" applyFill="1" applyBorder="1">
      <alignment/>
      <protection/>
    </xf>
    <xf numFmtId="3" fontId="6" fillId="34" borderId="91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9" fillId="34" borderId="98" xfId="61" applyNumberFormat="1" applyFont="1" applyFill="1" applyBorder="1" applyAlignment="1">
      <alignment wrapText="1"/>
      <protection/>
    </xf>
    <xf numFmtId="3" fontId="6" fillId="34" borderId="92" xfId="61" applyNumberFormat="1" applyFont="1" applyFill="1" applyBorder="1">
      <alignment/>
      <protection/>
    </xf>
    <xf numFmtId="3" fontId="6" fillId="34" borderId="49" xfId="61" applyNumberFormat="1" applyFont="1" applyFill="1" applyBorder="1">
      <alignment/>
      <protection/>
    </xf>
    <xf numFmtId="3" fontId="6" fillId="34" borderId="110" xfId="61" applyNumberFormat="1" applyFont="1" applyFill="1" applyBorder="1">
      <alignment/>
      <protection/>
    </xf>
    <xf numFmtId="3" fontId="6" fillId="0" borderId="49" xfId="61" applyNumberFormat="1" applyFont="1" applyFill="1" applyBorder="1">
      <alignment/>
      <protection/>
    </xf>
    <xf numFmtId="3" fontId="6" fillId="34" borderId="96" xfId="61" applyNumberFormat="1" applyFont="1" applyFill="1" applyBorder="1">
      <alignment/>
      <protection/>
    </xf>
    <xf numFmtId="3" fontId="6" fillId="34" borderId="95" xfId="61" applyNumberFormat="1" applyFont="1" applyFill="1" applyBorder="1">
      <alignment/>
      <protection/>
    </xf>
    <xf numFmtId="3" fontId="9" fillId="34" borderId="94" xfId="61" applyNumberFormat="1" applyFont="1" applyFill="1" applyBorder="1" applyAlignment="1">
      <alignment wrapText="1"/>
      <protection/>
    </xf>
    <xf numFmtId="3" fontId="6" fillId="34" borderId="94" xfId="61" applyNumberFormat="1" applyFont="1" applyFill="1" applyBorder="1">
      <alignment/>
      <protection/>
    </xf>
    <xf numFmtId="3" fontId="9" fillId="34" borderId="92" xfId="61" applyNumberFormat="1" applyFont="1" applyFill="1" applyBorder="1" applyAlignment="1">
      <alignment wrapText="1"/>
      <protection/>
    </xf>
    <xf numFmtId="3" fontId="10" fillId="34" borderId="101" xfId="61" applyNumberFormat="1" applyFont="1" applyFill="1" applyBorder="1" applyAlignment="1">
      <alignment wrapText="1"/>
      <protection/>
    </xf>
    <xf numFmtId="3" fontId="6" fillId="0" borderId="48" xfId="61" applyNumberFormat="1" applyFont="1" applyFill="1" applyBorder="1">
      <alignment/>
      <protection/>
    </xf>
    <xf numFmtId="3" fontId="6" fillId="34" borderId="101" xfId="61" applyNumberFormat="1" applyFont="1" applyFill="1" applyBorder="1">
      <alignment/>
      <protection/>
    </xf>
    <xf numFmtId="3" fontId="6" fillId="34" borderId="102" xfId="61" applyNumberFormat="1" applyFont="1" applyFill="1" applyBorder="1">
      <alignment/>
      <protection/>
    </xf>
    <xf numFmtId="3" fontId="6" fillId="34" borderId="100" xfId="61" applyNumberFormat="1" applyFont="1" applyFill="1" applyBorder="1">
      <alignment/>
      <protection/>
    </xf>
    <xf numFmtId="3" fontId="17" fillId="34" borderId="111" xfId="61" applyNumberFormat="1" applyFont="1" applyFill="1" applyBorder="1">
      <alignment/>
      <protection/>
    </xf>
    <xf numFmtId="3" fontId="17" fillId="0" borderId="46" xfId="61" applyNumberFormat="1" applyFont="1" applyFill="1" applyBorder="1">
      <alignment/>
      <protection/>
    </xf>
    <xf numFmtId="3" fontId="10" fillId="0" borderId="112" xfId="61" applyNumberFormat="1" applyFont="1" applyFill="1" applyBorder="1" applyAlignment="1">
      <alignment wrapText="1"/>
      <protection/>
    </xf>
    <xf numFmtId="3" fontId="10" fillId="34" borderId="112" xfId="61" applyNumberFormat="1" applyFont="1" applyFill="1" applyBorder="1">
      <alignment/>
      <protection/>
    </xf>
    <xf numFmtId="3" fontId="10" fillId="34" borderId="113" xfId="61" applyNumberFormat="1" applyFont="1" applyFill="1" applyBorder="1">
      <alignment/>
      <protection/>
    </xf>
    <xf numFmtId="3" fontId="10" fillId="34" borderId="114" xfId="61" applyNumberFormat="1" applyFont="1" applyFill="1" applyBorder="1">
      <alignment/>
      <protection/>
    </xf>
    <xf numFmtId="0" fontId="49" fillId="0" borderId="0" xfId="61" applyFont="1">
      <alignment/>
      <protection/>
    </xf>
    <xf numFmtId="3" fontId="10" fillId="0" borderId="115" xfId="61" applyNumberFormat="1" applyFont="1" applyFill="1" applyBorder="1" applyAlignment="1">
      <alignment wrapText="1"/>
      <protection/>
    </xf>
    <xf numFmtId="3" fontId="10" fillId="0" borderId="115" xfId="61" applyNumberFormat="1" applyFont="1" applyFill="1" applyBorder="1">
      <alignment/>
      <protection/>
    </xf>
    <xf numFmtId="3" fontId="10" fillId="0" borderId="116" xfId="61" applyNumberFormat="1" applyFont="1" applyFill="1" applyBorder="1">
      <alignment/>
      <protection/>
    </xf>
    <xf numFmtId="3" fontId="10" fillId="0" borderId="117" xfId="61" applyNumberFormat="1" applyFont="1" applyFill="1" applyBorder="1">
      <alignment/>
      <protection/>
    </xf>
    <xf numFmtId="3" fontId="11" fillId="34" borderId="117" xfId="61" applyNumberFormat="1" applyFont="1" applyFill="1" applyBorder="1">
      <alignment/>
      <protection/>
    </xf>
    <xf numFmtId="3" fontId="11" fillId="34" borderId="116" xfId="61" applyNumberFormat="1" applyFont="1" applyFill="1" applyBorder="1">
      <alignment/>
      <protection/>
    </xf>
    <xf numFmtId="3" fontId="11" fillId="34" borderId="115" xfId="61" applyNumberFormat="1" applyFont="1" applyFill="1" applyBorder="1">
      <alignment/>
      <protection/>
    </xf>
    <xf numFmtId="3" fontId="10" fillId="0" borderId="114" xfId="61" applyNumberFormat="1" applyFont="1" applyFill="1" applyBorder="1" applyAlignment="1">
      <alignment wrapText="1"/>
      <protection/>
    </xf>
    <xf numFmtId="3" fontId="10" fillId="0" borderId="114" xfId="61" applyNumberFormat="1" applyFont="1" applyFill="1" applyBorder="1">
      <alignment/>
      <protection/>
    </xf>
    <xf numFmtId="3" fontId="10" fillId="0" borderId="112" xfId="61" applyNumberFormat="1" applyFont="1" applyFill="1" applyBorder="1">
      <alignment/>
      <protection/>
    </xf>
    <xf numFmtId="3" fontId="10" fillId="0" borderId="113" xfId="61" applyNumberFormat="1" applyFont="1" applyFill="1" applyBorder="1">
      <alignment/>
      <protection/>
    </xf>
    <xf numFmtId="3" fontId="12" fillId="34" borderId="100" xfId="61" applyNumberFormat="1" applyFont="1" applyFill="1" applyBorder="1">
      <alignment/>
      <protection/>
    </xf>
    <xf numFmtId="3" fontId="12" fillId="34" borderId="101" xfId="61" applyNumberFormat="1" applyFont="1" applyFill="1" applyBorder="1">
      <alignment/>
      <protection/>
    </xf>
    <xf numFmtId="3" fontId="12" fillId="34" borderId="102" xfId="61" applyNumberFormat="1" applyFont="1" applyFill="1" applyBorder="1">
      <alignment/>
      <protection/>
    </xf>
    <xf numFmtId="3" fontId="12" fillId="34" borderId="114" xfId="61" applyNumberFormat="1" applyFont="1" applyFill="1" applyBorder="1">
      <alignment/>
      <protection/>
    </xf>
    <xf numFmtId="3" fontId="12" fillId="34" borderId="112" xfId="61" applyNumberFormat="1" applyFont="1" applyFill="1" applyBorder="1">
      <alignment/>
      <protection/>
    </xf>
    <xf numFmtId="3" fontId="12" fillId="34" borderId="113" xfId="61" applyNumberFormat="1" applyFont="1" applyFill="1" applyBorder="1">
      <alignment/>
      <protection/>
    </xf>
    <xf numFmtId="3" fontId="6" fillId="34" borderId="95" xfId="61" applyNumberFormat="1" applyFont="1" applyFill="1" applyBorder="1" applyAlignment="1">
      <alignment wrapText="1"/>
      <protection/>
    </xf>
    <xf numFmtId="3" fontId="17" fillId="34" borderId="48" xfId="61" applyNumberFormat="1" applyFont="1" applyFill="1" applyBorder="1">
      <alignment/>
      <protection/>
    </xf>
    <xf numFmtId="3" fontId="17" fillId="34" borderId="95" xfId="61" applyNumberFormat="1" applyFont="1" applyFill="1" applyBorder="1">
      <alignment/>
      <protection/>
    </xf>
    <xf numFmtId="3" fontId="17" fillId="34" borderId="46" xfId="61" applyNumberFormat="1" applyFont="1" applyFill="1" applyBorder="1">
      <alignment/>
      <protection/>
    </xf>
    <xf numFmtId="3" fontId="17" fillId="34" borderId="109" xfId="61" applyNumberFormat="1" applyFont="1" applyFill="1" applyBorder="1">
      <alignment/>
      <protection/>
    </xf>
    <xf numFmtId="0" fontId="0" fillId="0" borderId="0" xfId="61" applyFill="1">
      <alignment/>
      <protection/>
    </xf>
    <xf numFmtId="3" fontId="10" fillId="34" borderId="100" xfId="61" applyNumberFormat="1" applyFont="1" applyFill="1" applyBorder="1" applyAlignment="1">
      <alignment wrapText="1"/>
      <protection/>
    </xf>
    <xf numFmtId="3" fontId="10" fillId="34" borderId="118" xfId="61" applyNumberFormat="1" applyFont="1" applyFill="1" applyBorder="1">
      <alignment/>
      <protection/>
    </xf>
    <xf numFmtId="3" fontId="10" fillId="34" borderId="114" xfId="61" applyNumberFormat="1" applyFont="1" applyFill="1" applyBorder="1" applyAlignment="1">
      <alignment wrapText="1"/>
      <protection/>
    </xf>
    <xf numFmtId="3" fontId="10" fillId="34" borderId="119" xfId="61" applyNumberFormat="1" applyFont="1" applyFill="1" applyBorder="1">
      <alignment/>
      <protection/>
    </xf>
    <xf numFmtId="3" fontId="6" fillId="34" borderId="120" xfId="61" applyNumberFormat="1" applyFont="1" applyFill="1" applyBorder="1">
      <alignment/>
      <protection/>
    </xf>
    <xf numFmtId="3" fontId="6" fillId="34" borderId="99" xfId="61" applyNumberFormat="1" applyFont="1" applyFill="1" applyBorder="1">
      <alignment/>
      <protection/>
    </xf>
    <xf numFmtId="3" fontId="17" fillId="34" borderId="109" xfId="61" applyNumberFormat="1" applyFont="1" applyFill="1" applyBorder="1" applyAlignment="1">
      <alignment wrapText="1"/>
      <protection/>
    </xf>
    <xf numFmtId="3" fontId="10" fillId="34" borderId="0" xfId="61" applyNumberFormat="1" applyFont="1" applyFill="1" applyBorder="1" applyAlignment="1">
      <alignment wrapText="1"/>
      <protection/>
    </xf>
    <xf numFmtId="3" fontId="17" fillId="34" borderId="0" xfId="61" applyNumberFormat="1" applyFont="1" applyFill="1" applyBorder="1">
      <alignment/>
      <protection/>
    </xf>
    <xf numFmtId="3" fontId="10" fillId="34" borderId="0" xfId="61" applyNumberFormat="1" applyFont="1" applyFill="1" applyBorder="1">
      <alignment/>
      <protection/>
    </xf>
    <xf numFmtId="0" fontId="40" fillId="0" borderId="0" xfId="61" applyFont="1">
      <alignment/>
      <protection/>
    </xf>
    <xf numFmtId="3" fontId="16" fillId="34" borderId="0" xfId="61" applyNumberFormat="1" applyFont="1" applyFill="1" applyBorder="1" applyAlignment="1">
      <alignment wrapText="1"/>
      <protection/>
    </xf>
    <xf numFmtId="0" fontId="0" fillId="34" borderId="0" xfId="61" applyFill="1">
      <alignment/>
      <protection/>
    </xf>
    <xf numFmtId="3" fontId="40" fillId="34" borderId="0" xfId="61" applyNumberFormat="1" applyFont="1" applyFill="1">
      <alignment/>
      <protection/>
    </xf>
    <xf numFmtId="0" fontId="40" fillId="34" borderId="0" xfId="61" applyFont="1" applyFill="1">
      <alignment/>
      <protection/>
    </xf>
    <xf numFmtId="0" fontId="7" fillId="0" borderId="0" xfId="61" applyFont="1" applyAlignment="1">
      <alignment vertical="center" wrapText="1"/>
      <protection/>
    </xf>
    <xf numFmtId="182" fontId="7" fillId="0" borderId="0" xfId="44" applyNumberFormat="1" applyFont="1" applyFill="1" applyBorder="1" applyAlignment="1" applyProtection="1">
      <alignment vertical="center" wrapText="1"/>
      <protection/>
    </xf>
    <xf numFmtId="0" fontId="21" fillId="0" borderId="121" xfId="61" applyFont="1" applyFill="1" applyBorder="1">
      <alignment/>
      <protection/>
    </xf>
    <xf numFmtId="0" fontId="21" fillId="0" borderId="122" xfId="61" applyFont="1" applyBorder="1">
      <alignment/>
      <protection/>
    </xf>
    <xf numFmtId="182" fontId="21" fillId="0" borderId="123" xfId="44" applyNumberFormat="1" applyFont="1" applyFill="1" applyBorder="1" applyAlignment="1" applyProtection="1">
      <alignment/>
      <protection/>
    </xf>
    <xf numFmtId="0" fontId="26" fillId="0" borderId="101" xfId="61" applyFont="1" applyBorder="1">
      <alignment/>
      <protection/>
    </xf>
    <xf numFmtId="182" fontId="26" fillId="0" borderId="118" xfId="44" applyNumberFormat="1" applyFont="1" applyFill="1" applyBorder="1" applyAlignment="1" applyProtection="1">
      <alignment/>
      <protection/>
    </xf>
    <xf numFmtId="182" fontId="26" fillId="0" borderId="124" xfId="44" applyNumberFormat="1" applyFont="1" applyFill="1" applyBorder="1" applyAlignment="1" applyProtection="1">
      <alignment/>
      <protection/>
    </xf>
    <xf numFmtId="182" fontId="26" fillId="0" borderId="125" xfId="44" applyNumberFormat="1" applyFont="1" applyFill="1" applyBorder="1" applyAlignment="1" applyProtection="1">
      <alignment/>
      <protection/>
    </xf>
    <xf numFmtId="0" fontId="26" fillId="0" borderId="104" xfId="61" applyFont="1" applyBorder="1" applyAlignment="1">
      <alignment vertical="center" wrapText="1"/>
      <protection/>
    </xf>
    <xf numFmtId="182" fontId="26" fillId="0" borderId="126" xfId="44" applyNumberFormat="1" applyFont="1" applyFill="1" applyBorder="1" applyAlignment="1" applyProtection="1">
      <alignment/>
      <protection/>
    </xf>
    <xf numFmtId="182" fontId="26" fillId="0" borderId="127" xfId="44" applyNumberFormat="1" applyFont="1" applyFill="1" applyBorder="1" applyAlignment="1" applyProtection="1">
      <alignment/>
      <protection/>
    </xf>
    <xf numFmtId="182" fontId="26" fillId="0" borderId="128" xfId="44" applyNumberFormat="1" applyFont="1" applyFill="1" applyBorder="1" applyAlignment="1" applyProtection="1">
      <alignment/>
      <protection/>
    </xf>
    <xf numFmtId="0" fontId="26" fillId="0" borderId="107" xfId="61" applyFont="1" applyBorder="1">
      <alignment/>
      <protection/>
    </xf>
    <xf numFmtId="182" fontId="26" fillId="0" borderId="129" xfId="44" applyNumberFormat="1" applyFont="1" applyFill="1" applyBorder="1" applyAlignment="1" applyProtection="1">
      <alignment/>
      <protection/>
    </xf>
    <xf numFmtId="182" fontId="26" fillId="0" borderId="130" xfId="44" applyNumberFormat="1" applyFont="1" applyFill="1" applyBorder="1" applyAlignment="1" applyProtection="1">
      <alignment/>
      <protection/>
    </xf>
    <xf numFmtId="182" fontId="26" fillId="0" borderId="131" xfId="44" applyNumberFormat="1" applyFont="1" applyFill="1" applyBorder="1" applyAlignment="1" applyProtection="1">
      <alignment/>
      <protection/>
    </xf>
    <xf numFmtId="0" fontId="21" fillId="0" borderId="95" xfId="61" applyFont="1" applyBorder="1">
      <alignment/>
      <protection/>
    </xf>
    <xf numFmtId="182" fontId="21" fillId="0" borderId="132" xfId="44" applyNumberFormat="1" applyFont="1" applyFill="1" applyBorder="1" applyAlignment="1" applyProtection="1">
      <alignment/>
      <protection/>
    </xf>
    <xf numFmtId="182" fontId="21" fillId="0" borderId="122" xfId="44" applyNumberFormat="1" applyFont="1" applyFill="1" applyBorder="1" applyAlignment="1" applyProtection="1">
      <alignment/>
      <protection/>
    </xf>
    <xf numFmtId="0" fontId="26" fillId="0" borderId="116" xfId="61" applyFont="1" applyBorder="1">
      <alignment/>
      <protection/>
    </xf>
    <xf numFmtId="182" fontId="26" fillId="0" borderId="133" xfId="44" applyNumberFormat="1" applyFont="1" applyFill="1" applyBorder="1" applyAlignment="1" applyProtection="1">
      <alignment/>
      <protection/>
    </xf>
    <xf numFmtId="182" fontId="26" fillId="0" borderId="134" xfId="44" applyNumberFormat="1" applyFont="1" applyFill="1" applyBorder="1" applyAlignment="1" applyProtection="1">
      <alignment/>
      <protection/>
    </xf>
    <xf numFmtId="182" fontId="26" fillId="0" borderId="135" xfId="44" applyNumberFormat="1" applyFont="1" applyFill="1" applyBorder="1" applyAlignment="1" applyProtection="1">
      <alignment/>
      <protection/>
    </xf>
    <xf numFmtId="182" fontId="26" fillId="35" borderId="127" xfId="44" applyNumberFormat="1" applyFont="1" applyFill="1" applyBorder="1" applyAlignment="1" applyProtection="1">
      <alignment/>
      <protection/>
    </xf>
    <xf numFmtId="182" fontId="21" fillId="0" borderId="121" xfId="44" applyNumberFormat="1" applyFont="1" applyFill="1" applyBorder="1" applyAlignment="1" applyProtection="1">
      <alignment/>
      <protection/>
    </xf>
    <xf numFmtId="0" fontId="21" fillId="0" borderId="121" xfId="61" applyFont="1" applyFill="1" applyBorder="1" applyAlignment="1">
      <alignment horizontal="center"/>
      <protection/>
    </xf>
    <xf numFmtId="0" fontId="21" fillId="0" borderId="122" xfId="61" applyFont="1" applyBorder="1" applyAlignment="1">
      <alignment horizontal="center"/>
      <protection/>
    </xf>
    <xf numFmtId="182" fontId="21" fillId="0" borderId="123" xfId="44" applyNumberFormat="1" applyFont="1" applyFill="1" applyBorder="1" applyAlignment="1" applyProtection="1">
      <alignment horizontal="center"/>
      <protection/>
    </xf>
    <xf numFmtId="182" fontId="26" fillId="34" borderId="127" xfId="44" applyNumberFormat="1" applyFont="1" applyFill="1" applyBorder="1" applyAlignment="1" applyProtection="1">
      <alignment/>
      <protection/>
    </xf>
    <xf numFmtId="182" fontId="21" fillId="0" borderId="97" xfId="44" applyNumberFormat="1" applyFont="1" applyFill="1" applyBorder="1" applyAlignment="1" applyProtection="1">
      <alignment/>
      <protection/>
    </xf>
    <xf numFmtId="0" fontId="26" fillId="0" borderId="100" xfId="61" applyFont="1" applyBorder="1">
      <alignment/>
      <protection/>
    </xf>
    <xf numFmtId="182" fontId="26" fillId="0" borderId="136" xfId="44" applyNumberFormat="1" applyFont="1" applyFill="1" applyBorder="1" applyAlignment="1" applyProtection="1">
      <alignment/>
      <protection/>
    </xf>
    <xf numFmtId="0" fontId="26" fillId="0" borderId="103" xfId="61" applyFont="1" applyBorder="1" applyAlignment="1">
      <alignment vertical="center" wrapText="1"/>
      <protection/>
    </xf>
    <xf numFmtId="182" fontId="26" fillId="0" borderId="137" xfId="44" applyNumberFormat="1" applyFont="1" applyFill="1" applyBorder="1" applyAlignment="1" applyProtection="1">
      <alignment/>
      <protection/>
    </xf>
    <xf numFmtId="0" fontId="26" fillId="0" borderId="106" xfId="61" applyFont="1" applyBorder="1">
      <alignment/>
      <protection/>
    </xf>
    <xf numFmtId="182" fontId="26" fillId="0" borderId="138" xfId="44" applyNumberFormat="1" applyFont="1" applyFill="1" applyBorder="1" applyAlignment="1" applyProtection="1">
      <alignment/>
      <protection/>
    </xf>
    <xf numFmtId="182" fontId="21" fillId="0" borderId="96" xfId="44" applyNumberFormat="1" applyFont="1" applyFill="1" applyBorder="1" applyAlignment="1" applyProtection="1">
      <alignment/>
      <protection/>
    </xf>
    <xf numFmtId="182" fontId="21" fillId="0" borderId="10" xfId="44" applyNumberFormat="1" applyFont="1" applyFill="1" applyBorder="1" applyAlignment="1" applyProtection="1">
      <alignment/>
      <protection/>
    </xf>
    <xf numFmtId="0" fontId="21" fillId="0" borderId="49" xfId="61" applyFont="1" applyBorder="1">
      <alignment/>
      <protection/>
    </xf>
    <xf numFmtId="182" fontId="21" fillId="0" borderId="139" xfId="44" applyNumberFormat="1" applyFont="1" applyFill="1" applyBorder="1" applyAlignment="1" applyProtection="1">
      <alignment/>
      <protection/>
    </xf>
    <xf numFmtId="182" fontId="21" fillId="0" borderId="44" xfId="44" applyNumberFormat="1" applyFont="1" applyFill="1" applyBorder="1" applyAlignment="1" applyProtection="1">
      <alignment/>
      <protection/>
    </xf>
    <xf numFmtId="182" fontId="21" fillId="0" borderId="45" xfId="44" applyNumberFormat="1" applyFont="1" applyFill="1" applyBorder="1" applyAlignment="1" applyProtection="1">
      <alignment/>
      <protection/>
    </xf>
    <xf numFmtId="0" fontId="26" fillId="0" borderId="140" xfId="61" applyFont="1" applyBorder="1">
      <alignment/>
      <protection/>
    </xf>
    <xf numFmtId="182" fontId="21" fillId="0" borderId="19" xfId="44" applyNumberFormat="1" applyFont="1" applyFill="1" applyBorder="1" applyAlignment="1" applyProtection="1">
      <alignment/>
      <protection/>
    </xf>
    <xf numFmtId="182" fontId="21" fillId="0" borderId="20" xfId="44" applyNumberFormat="1" applyFont="1" applyFill="1" applyBorder="1" applyAlignment="1" applyProtection="1">
      <alignment/>
      <protection/>
    </xf>
    <xf numFmtId="182" fontId="21" fillId="0" borderId="29" xfId="44" applyNumberFormat="1" applyFont="1" applyFill="1" applyBorder="1" applyAlignment="1" applyProtection="1">
      <alignment/>
      <protection/>
    </xf>
    <xf numFmtId="0" fontId="26" fillId="0" borderId="141" xfId="61" applyFont="1" applyBorder="1" applyAlignment="1">
      <alignment vertical="center" wrapText="1"/>
      <protection/>
    </xf>
    <xf numFmtId="182" fontId="21" fillId="0" borderId="21" xfId="44" applyNumberFormat="1" applyFont="1" applyFill="1" applyBorder="1" applyAlignment="1" applyProtection="1">
      <alignment/>
      <protection/>
    </xf>
    <xf numFmtId="182" fontId="21" fillId="0" borderId="16" xfId="44" applyNumberFormat="1" applyFont="1" applyFill="1" applyBorder="1" applyAlignment="1" applyProtection="1">
      <alignment/>
      <protection/>
    </xf>
    <xf numFmtId="182" fontId="21" fillId="0" borderId="27" xfId="44" applyNumberFormat="1" applyFont="1" applyFill="1" applyBorder="1" applyAlignment="1" applyProtection="1">
      <alignment/>
      <protection/>
    </xf>
    <xf numFmtId="182" fontId="26" fillId="0" borderId="16" xfId="44" applyNumberFormat="1" applyFont="1" applyFill="1" applyBorder="1" applyAlignment="1" applyProtection="1">
      <alignment/>
      <protection/>
    </xf>
    <xf numFmtId="0" fontId="26" fillId="0" borderId="142" xfId="61" applyFont="1" applyBorder="1">
      <alignment/>
      <protection/>
    </xf>
    <xf numFmtId="182" fontId="21" fillId="0" borderId="22" xfId="44" applyNumberFormat="1" applyFont="1" applyFill="1" applyBorder="1" applyAlignment="1" applyProtection="1">
      <alignment/>
      <protection/>
    </xf>
    <xf numFmtId="182" fontId="21" fillId="0" borderId="23" xfId="44" applyNumberFormat="1" applyFont="1" applyFill="1" applyBorder="1" applyAlignment="1" applyProtection="1">
      <alignment/>
      <protection/>
    </xf>
    <xf numFmtId="182" fontId="21" fillId="0" borderId="39" xfId="44" applyNumberFormat="1" applyFont="1" applyFill="1" applyBorder="1" applyAlignment="1" applyProtection="1">
      <alignment/>
      <protection/>
    </xf>
    <xf numFmtId="0" fontId="21" fillId="0" borderId="109" xfId="61" applyFont="1" applyBorder="1">
      <alignment/>
      <protection/>
    </xf>
    <xf numFmtId="0" fontId="21" fillId="0" borderId="115" xfId="61" applyFont="1" applyBorder="1">
      <alignment/>
      <protection/>
    </xf>
    <xf numFmtId="182" fontId="21" fillId="35" borderId="124" xfId="44" applyNumberFormat="1" applyFont="1" applyFill="1" applyBorder="1" applyAlignment="1" applyProtection="1">
      <alignment/>
      <protection/>
    </xf>
    <xf numFmtId="182" fontId="21" fillId="0" borderId="125" xfId="44" applyNumberFormat="1" applyFont="1" applyFill="1" applyBorder="1" applyAlignment="1" applyProtection="1">
      <alignment/>
      <protection/>
    </xf>
    <xf numFmtId="0" fontId="1" fillId="0" borderId="0" xfId="61" applyFont="1">
      <alignment/>
      <protection/>
    </xf>
    <xf numFmtId="0" fontId="21" fillId="0" borderId="103" xfId="61" applyFont="1" applyBorder="1" applyAlignment="1">
      <alignment vertical="center" wrapText="1"/>
      <protection/>
    </xf>
    <xf numFmtId="182" fontId="21" fillId="0" borderId="128" xfId="44" applyNumberFormat="1" applyFont="1" applyFill="1" applyBorder="1" applyAlignment="1" applyProtection="1">
      <alignment/>
      <protection/>
    </xf>
    <xf numFmtId="182" fontId="1" fillId="0" borderId="0" xfId="61" applyNumberFormat="1" applyFont="1">
      <alignment/>
      <protection/>
    </xf>
    <xf numFmtId="0" fontId="21" fillId="0" borderId="106" xfId="61" applyFont="1" applyBorder="1">
      <alignment/>
      <protection/>
    </xf>
    <xf numFmtId="182" fontId="21" fillId="0" borderId="143" xfId="44" applyNumberFormat="1" applyFont="1" applyFill="1" applyBorder="1" applyAlignment="1" applyProtection="1">
      <alignment/>
      <protection/>
    </xf>
    <xf numFmtId="182" fontId="21" fillId="0" borderId="144" xfId="44" applyNumberFormat="1" applyFont="1" applyFill="1" applyBorder="1" applyAlignment="1" applyProtection="1">
      <alignment/>
      <protection/>
    </xf>
    <xf numFmtId="182" fontId="21" fillId="0" borderId="145" xfId="44" applyNumberFormat="1" applyFont="1" applyFill="1" applyBorder="1" applyAlignment="1" applyProtection="1">
      <alignment/>
      <protection/>
    </xf>
    <xf numFmtId="182" fontId="21" fillId="0" borderId="47" xfId="44" applyNumberFormat="1" applyFont="1" applyFill="1" applyBorder="1" applyAlignment="1" applyProtection="1">
      <alignment/>
      <protection/>
    </xf>
    <xf numFmtId="182" fontId="0" fillId="0" borderId="0" xfId="61" applyNumberFormat="1">
      <alignment/>
      <protection/>
    </xf>
    <xf numFmtId="0" fontId="50" fillId="0" borderId="0" xfId="61" applyFont="1" applyAlignment="1">
      <alignment vertical="center" wrapText="1"/>
      <protection/>
    </xf>
    <xf numFmtId="0" fontId="21" fillId="0" borderId="46" xfId="61" applyFont="1" applyBorder="1" applyAlignment="1">
      <alignment vertical="center" wrapText="1"/>
      <protection/>
    </xf>
    <xf numFmtId="0" fontId="21" fillId="0" borderId="95" xfId="61" applyFont="1" applyBorder="1" applyAlignment="1">
      <alignment vertical="center" wrapText="1"/>
      <protection/>
    </xf>
    <xf numFmtId="0" fontId="26" fillId="0" borderId="104" xfId="61" applyFont="1" applyBorder="1">
      <alignment/>
      <protection/>
    </xf>
    <xf numFmtId="0" fontId="21" fillId="0" borderId="112" xfId="61" applyFont="1" applyBorder="1">
      <alignment/>
      <protection/>
    </xf>
    <xf numFmtId="182" fontId="21" fillId="0" borderId="119" xfId="44" applyNumberFormat="1" applyFont="1" applyFill="1" applyBorder="1" applyAlignment="1" applyProtection="1">
      <alignment/>
      <protection/>
    </xf>
    <xf numFmtId="182" fontId="21" fillId="0" borderId="146" xfId="44" applyNumberFormat="1" applyFont="1" applyFill="1" applyBorder="1" applyAlignment="1" applyProtection="1">
      <alignment/>
      <protection/>
    </xf>
    <xf numFmtId="182" fontId="21" fillId="0" borderId="131" xfId="44" applyNumberFormat="1" applyFont="1" applyFill="1" applyBorder="1" applyAlignment="1" applyProtection="1">
      <alignment/>
      <protection/>
    </xf>
    <xf numFmtId="0" fontId="21" fillId="0" borderId="10" xfId="61" applyFont="1" applyBorder="1" applyAlignment="1">
      <alignment vertical="center" wrapText="1"/>
      <protection/>
    </xf>
    <xf numFmtId="0" fontId="21" fillId="0" borderId="132" xfId="61" applyFont="1" applyBorder="1">
      <alignment/>
      <protection/>
    </xf>
    <xf numFmtId="0" fontId="21" fillId="0" borderId="91" xfId="61" applyFont="1" applyBorder="1">
      <alignment/>
      <protection/>
    </xf>
    <xf numFmtId="182" fontId="21" fillId="0" borderId="136" xfId="44" applyNumberFormat="1" applyFont="1" applyFill="1" applyBorder="1" applyAlignment="1" applyProtection="1">
      <alignment/>
      <protection/>
    </xf>
    <xf numFmtId="0" fontId="21" fillId="0" borderId="91" xfId="61" applyFont="1" applyBorder="1" applyAlignment="1">
      <alignment vertical="center" wrapText="1"/>
      <protection/>
    </xf>
    <xf numFmtId="0" fontId="21" fillId="0" borderId="44" xfId="61" applyFont="1" applyBorder="1">
      <alignment/>
      <protection/>
    </xf>
    <xf numFmtId="0" fontId="21" fillId="0" borderId="45" xfId="61" applyFont="1" applyBorder="1">
      <alignment/>
      <protection/>
    </xf>
    <xf numFmtId="0" fontId="26" fillId="0" borderId="115" xfId="61" applyFont="1" applyBorder="1">
      <alignment/>
      <protection/>
    </xf>
    <xf numFmtId="182" fontId="26" fillId="0" borderId="19" xfId="44" applyNumberFormat="1" applyFont="1" applyFill="1" applyBorder="1" applyAlignment="1" applyProtection="1">
      <alignment/>
      <protection/>
    </xf>
    <xf numFmtId="182" fontId="26" fillId="0" borderId="20" xfId="44" applyNumberFormat="1" applyFont="1" applyFill="1" applyBorder="1" applyAlignment="1" applyProtection="1">
      <alignment/>
      <protection/>
    </xf>
    <xf numFmtId="182" fontId="26" fillId="0" borderId="29" xfId="44" applyNumberFormat="1" applyFont="1" applyFill="1" applyBorder="1" applyAlignment="1" applyProtection="1">
      <alignment/>
      <protection/>
    </xf>
    <xf numFmtId="182" fontId="26" fillId="0" borderId="21" xfId="44" applyNumberFormat="1" applyFont="1" applyFill="1" applyBorder="1" applyAlignment="1" applyProtection="1">
      <alignment/>
      <protection/>
    </xf>
    <xf numFmtId="182" fontId="26" fillId="0" borderId="27" xfId="44" applyNumberFormat="1" applyFont="1" applyFill="1" applyBorder="1" applyAlignment="1" applyProtection="1">
      <alignment/>
      <protection/>
    </xf>
    <xf numFmtId="0" fontId="21" fillId="0" borderId="61" xfId="61" applyFont="1" applyBorder="1">
      <alignment/>
      <protection/>
    </xf>
    <xf numFmtId="182" fontId="21" fillId="0" borderId="30" xfId="44" applyNumberFormat="1" applyFont="1" applyFill="1" applyBorder="1" applyAlignment="1" applyProtection="1">
      <alignment/>
      <protection/>
    </xf>
    <xf numFmtId="182" fontId="21" fillId="0" borderId="28" xfId="44" applyNumberFormat="1" applyFont="1" applyFill="1" applyBorder="1" applyAlignment="1" applyProtection="1">
      <alignment/>
      <protection/>
    </xf>
    <xf numFmtId="182" fontId="26" fillId="0" borderId="40" xfId="44" applyNumberFormat="1" applyFont="1" applyFill="1" applyBorder="1" applyAlignment="1" applyProtection="1">
      <alignment/>
      <protection/>
    </xf>
    <xf numFmtId="182" fontId="26" fillId="0" borderId="34" xfId="44" applyNumberFormat="1" applyFont="1" applyFill="1" applyBorder="1" applyAlignment="1" applyProtection="1">
      <alignment/>
      <protection/>
    </xf>
    <xf numFmtId="182" fontId="26" fillId="0" borderId="35" xfId="44" applyNumberFormat="1" applyFont="1" applyFill="1" applyBorder="1" applyAlignment="1" applyProtection="1">
      <alignment/>
      <protection/>
    </xf>
    <xf numFmtId="182" fontId="26" fillId="0" borderId="43" xfId="44" applyNumberFormat="1" applyFont="1" applyFill="1" applyBorder="1" applyAlignment="1" applyProtection="1">
      <alignment/>
      <protection/>
    </xf>
    <xf numFmtId="0" fontId="26" fillId="0" borderId="27" xfId="61" applyFont="1" applyBorder="1">
      <alignment/>
      <protection/>
    </xf>
    <xf numFmtId="0" fontId="21" fillId="0" borderId="10" xfId="61" applyFont="1" applyBorder="1">
      <alignment/>
      <protection/>
    </xf>
    <xf numFmtId="182" fontId="21" fillId="0" borderId="147" xfId="44" applyNumberFormat="1" applyFont="1" applyFill="1" applyBorder="1" applyAlignment="1" applyProtection="1">
      <alignment/>
      <protection/>
    </xf>
    <xf numFmtId="182" fontId="21" fillId="0" borderId="120" xfId="44" applyNumberFormat="1" applyFont="1" applyFill="1" applyBorder="1" applyAlignment="1" applyProtection="1">
      <alignment/>
      <protection/>
    </xf>
    <xf numFmtId="182" fontId="21" fillId="0" borderId="148" xfId="44" applyNumberFormat="1" applyFont="1" applyFill="1" applyBorder="1" applyAlignment="1" applyProtection="1">
      <alignment/>
      <protection/>
    </xf>
    <xf numFmtId="182" fontId="21" fillId="0" borderId="31" xfId="44" applyNumberFormat="1" applyFont="1" applyFill="1" applyBorder="1" applyAlignment="1" applyProtection="1">
      <alignment/>
      <protection/>
    </xf>
    <xf numFmtId="182" fontId="21" fillId="0" borderId="32" xfId="44" applyNumberFormat="1" applyFont="1" applyFill="1" applyBorder="1" applyAlignment="1" applyProtection="1">
      <alignment/>
      <protection/>
    </xf>
    <xf numFmtId="182" fontId="21" fillId="0" borderId="55" xfId="44" applyNumberFormat="1" applyFont="1" applyFill="1" applyBorder="1" applyAlignment="1" applyProtection="1">
      <alignment/>
      <protection/>
    </xf>
    <xf numFmtId="182" fontId="21" fillId="0" borderId="93" xfId="44" applyNumberFormat="1" applyFont="1" applyFill="1" applyBorder="1" applyAlignment="1" applyProtection="1">
      <alignment/>
      <protection/>
    </xf>
    <xf numFmtId="182" fontId="26" fillId="0" borderId="22" xfId="44" applyNumberFormat="1" applyFont="1" applyFill="1" applyBorder="1" applyAlignment="1" applyProtection="1">
      <alignment/>
      <protection/>
    </xf>
    <xf numFmtId="182" fontId="26" fillId="0" borderId="23" xfId="44" applyNumberFormat="1" applyFont="1" applyFill="1" applyBorder="1" applyAlignment="1" applyProtection="1">
      <alignment/>
      <protection/>
    </xf>
    <xf numFmtId="182" fontId="26" fillId="0" borderId="39" xfId="44" applyNumberFormat="1" applyFont="1" applyFill="1" applyBorder="1" applyAlignment="1" applyProtection="1">
      <alignment/>
      <protection/>
    </xf>
    <xf numFmtId="0" fontId="21" fillId="0" borderId="107" xfId="61" applyFont="1" applyBorder="1">
      <alignment/>
      <protection/>
    </xf>
    <xf numFmtId="182" fontId="21" fillId="0" borderId="149" xfId="44" applyNumberFormat="1" applyFont="1" applyFill="1" applyBorder="1" applyAlignment="1" applyProtection="1">
      <alignment/>
      <protection/>
    </xf>
    <xf numFmtId="182" fontId="21" fillId="35" borderId="132" xfId="44" applyNumberFormat="1" applyFont="1" applyFill="1" applyBorder="1" applyAlignment="1" applyProtection="1">
      <alignment/>
      <protection/>
    </xf>
    <xf numFmtId="0" fontId="21" fillId="0" borderId="49" xfId="61" applyFont="1" applyBorder="1" applyAlignment="1">
      <alignment vertical="center" wrapText="1"/>
      <protection/>
    </xf>
    <xf numFmtId="182" fontId="21" fillId="0" borderId="111" xfId="44" applyNumberFormat="1" applyFont="1" applyFill="1" applyBorder="1" applyAlignment="1" applyProtection="1">
      <alignment/>
      <protection/>
    </xf>
    <xf numFmtId="0" fontId="21" fillId="0" borderId="46" xfId="61" applyFont="1" applyBorder="1">
      <alignment/>
      <protection/>
    </xf>
    <xf numFmtId="182" fontId="21" fillId="0" borderId="46" xfId="44" applyNumberFormat="1" applyFont="1" applyFill="1" applyBorder="1" applyAlignment="1" applyProtection="1">
      <alignment/>
      <protection/>
    </xf>
    <xf numFmtId="0" fontId="0" fillId="0" borderId="0" xfId="61" applyAlignment="1">
      <alignment horizontal="center"/>
      <protection/>
    </xf>
    <xf numFmtId="0" fontId="21" fillId="34" borderId="122" xfId="61" applyFont="1" applyFill="1" applyBorder="1">
      <alignment/>
      <protection/>
    </xf>
    <xf numFmtId="0" fontId="21" fillId="0" borderId="123" xfId="61" applyFont="1" applyBorder="1" applyAlignment="1">
      <alignment horizontal="center"/>
      <protection/>
    </xf>
    <xf numFmtId="0" fontId="26" fillId="0" borderId="133" xfId="61" applyFont="1" applyBorder="1">
      <alignment/>
      <protection/>
    </xf>
    <xf numFmtId="182" fontId="26" fillId="34" borderId="134" xfId="44" applyNumberFormat="1" applyFont="1" applyFill="1" applyBorder="1" applyAlignment="1" applyProtection="1">
      <alignment/>
      <protection/>
    </xf>
    <xf numFmtId="1" fontId="26" fillId="0" borderId="135" xfId="61" applyNumberFormat="1" applyFont="1" applyBorder="1" applyAlignment="1">
      <alignment horizontal="center"/>
      <protection/>
    </xf>
    <xf numFmtId="0" fontId="26" fillId="0" borderId="126" xfId="61" applyFont="1" applyBorder="1" applyAlignment="1">
      <alignment vertical="center" wrapText="1"/>
      <protection/>
    </xf>
    <xf numFmtId="0" fontId="26" fillId="0" borderId="126" xfId="61" applyFont="1" applyBorder="1">
      <alignment/>
      <protection/>
    </xf>
    <xf numFmtId="0" fontId="26" fillId="0" borderId="129" xfId="61" applyFont="1" applyBorder="1">
      <alignment/>
      <protection/>
    </xf>
    <xf numFmtId="182" fontId="26" fillId="34" borderId="130" xfId="44" applyNumberFormat="1" applyFont="1" applyFill="1" applyBorder="1" applyAlignment="1" applyProtection="1">
      <alignment/>
      <protection/>
    </xf>
    <xf numFmtId="1" fontId="26" fillId="0" borderId="150" xfId="61" applyNumberFormat="1" applyFont="1" applyBorder="1" applyAlignment="1">
      <alignment horizontal="center"/>
      <protection/>
    </xf>
    <xf numFmtId="182" fontId="21" fillId="34" borderId="122" xfId="44" applyNumberFormat="1" applyFont="1" applyFill="1" applyBorder="1" applyAlignment="1" applyProtection="1">
      <alignment/>
      <protection/>
    </xf>
    <xf numFmtId="1" fontId="21" fillId="0" borderId="123" xfId="61" applyNumberFormat="1" applyFont="1" applyBorder="1" applyAlignment="1">
      <alignment horizontal="center"/>
      <protection/>
    </xf>
    <xf numFmtId="182" fontId="0" fillId="34" borderId="0" xfId="61" applyNumberFormat="1" applyFill="1">
      <alignment/>
      <protection/>
    </xf>
    <xf numFmtId="0" fontId="7" fillId="0" borderId="0" xfId="61" applyFont="1" applyAlignment="1">
      <alignment horizontal="center" vertical="center" wrapText="1"/>
      <protection/>
    </xf>
    <xf numFmtId="0" fontId="21" fillId="0" borderId="123" xfId="61" applyFont="1" applyBorder="1">
      <alignment/>
      <protection/>
    </xf>
    <xf numFmtId="0" fontId="21" fillId="0" borderId="0" xfId="61" applyFont="1">
      <alignment/>
      <protection/>
    </xf>
    <xf numFmtId="0" fontId="26" fillId="0" borderId="0" xfId="61" applyFont="1">
      <alignment/>
      <protection/>
    </xf>
    <xf numFmtId="182" fontId="21" fillId="0" borderId="151" xfId="44" applyNumberFormat="1" applyFont="1" applyFill="1" applyBorder="1" applyAlignment="1" applyProtection="1">
      <alignment/>
      <protection/>
    </xf>
    <xf numFmtId="182" fontId="21" fillId="0" borderId="152" xfId="44" applyNumberFormat="1" applyFont="1" applyFill="1" applyBorder="1" applyAlignment="1" applyProtection="1">
      <alignment/>
      <protection/>
    </xf>
    <xf numFmtId="182" fontId="21" fillId="0" borderId="49" xfId="44" applyNumberFormat="1" applyFont="1" applyFill="1" applyBorder="1" applyAlignment="1" applyProtection="1">
      <alignment/>
      <protection/>
    </xf>
    <xf numFmtId="0" fontId="21" fillId="0" borderId="98" xfId="61" applyFont="1" applyBorder="1">
      <alignment/>
      <protection/>
    </xf>
    <xf numFmtId="182" fontId="21" fillId="0" borderId="100" xfId="44" applyNumberFormat="1" applyFont="1" applyFill="1" applyBorder="1" applyAlignment="1" applyProtection="1">
      <alignment/>
      <protection/>
    </xf>
    <xf numFmtId="182" fontId="21" fillId="0" borderId="92" xfId="44" applyNumberFormat="1" applyFont="1" applyFill="1" applyBorder="1" applyAlignment="1" applyProtection="1">
      <alignment/>
      <protection/>
    </xf>
    <xf numFmtId="0" fontId="26" fillId="0" borderId="103" xfId="61" applyFont="1" applyBorder="1">
      <alignment/>
      <protection/>
    </xf>
    <xf numFmtId="182" fontId="21" fillId="0" borderId="95" xfId="44" applyNumberFormat="1" applyFont="1" applyFill="1" applyBorder="1" applyAlignment="1" applyProtection="1">
      <alignment/>
      <protection/>
    </xf>
    <xf numFmtId="0" fontId="7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13" fillId="0" borderId="0" xfId="61" applyFont="1" applyAlignment="1">
      <alignment horizontal="right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6" fillId="0" borderId="99" xfId="61" applyFont="1" applyBorder="1" applyAlignment="1">
      <alignment horizontal="center" vertical="center"/>
      <protection/>
    </xf>
    <xf numFmtId="0" fontId="6" fillId="0" borderId="94" xfId="61" applyFont="1" applyBorder="1">
      <alignment/>
      <protection/>
    </xf>
    <xf numFmtId="182" fontId="6" fillId="0" borderId="95" xfId="44" applyNumberFormat="1" applyFont="1" applyFill="1" applyBorder="1" applyAlignment="1" applyProtection="1">
      <alignment/>
      <protection/>
    </xf>
    <xf numFmtId="182" fontId="6" fillId="0" borderId="153" xfId="44" applyNumberFormat="1" applyFont="1" applyFill="1" applyBorder="1" applyAlignment="1" applyProtection="1">
      <alignment/>
      <protection/>
    </xf>
    <xf numFmtId="0" fontId="10" fillId="0" borderId="115" xfId="61" applyFont="1" applyBorder="1">
      <alignment/>
      <protection/>
    </xf>
    <xf numFmtId="182" fontId="10" fillId="0" borderId="115" xfId="44" applyNumberFormat="1" applyFont="1" applyFill="1" applyBorder="1" applyAlignment="1" applyProtection="1">
      <alignment/>
      <protection/>
    </xf>
    <xf numFmtId="182" fontId="10" fillId="0" borderId="116" xfId="44" applyNumberFormat="1" applyFont="1" applyFill="1" applyBorder="1" applyAlignment="1" applyProtection="1">
      <alignment/>
      <protection/>
    </xf>
    <xf numFmtId="182" fontId="10" fillId="0" borderId="154" xfId="44" applyNumberFormat="1" applyFont="1" applyFill="1" applyBorder="1" applyAlignment="1" applyProtection="1">
      <alignment/>
      <protection/>
    </xf>
    <xf numFmtId="0" fontId="10" fillId="0" borderId="103" xfId="61" applyFont="1" applyBorder="1">
      <alignment/>
      <protection/>
    </xf>
    <xf numFmtId="182" fontId="10" fillId="0" borderId="103" xfId="44" applyNumberFormat="1" applyFont="1" applyFill="1" applyBorder="1" applyAlignment="1" applyProtection="1">
      <alignment/>
      <protection/>
    </xf>
    <xf numFmtId="182" fontId="10" fillId="0" borderId="104" xfId="44" applyNumberFormat="1" applyFont="1" applyFill="1" applyBorder="1" applyAlignment="1" applyProtection="1">
      <alignment/>
      <protection/>
    </xf>
    <xf numFmtId="0" fontId="10" fillId="0" borderId="106" xfId="61" applyFont="1" applyBorder="1">
      <alignment/>
      <protection/>
    </xf>
    <xf numFmtId="182" fontId="10" fillId="0" borderId="106" xfId="44" applyNumberFormat="1" applyFont="1" applyFill="1" applyBorder="1" applyAlignment="1" applyProtection="1">
      <alignment/>
      <protection/>
    </xf>
    <xf numFmtId="182" fontId="10" fillId="0" borderId="107" xfId="44" applyNumberFormat="1" applyFont="1" applyFill="1" applyBorder="1" applyAlignment="1" applyProtection="1">
      <alignment/>
      <protection/>
    </xf>
    <xf numFmtId="182" fontId="10" fillId="0" borderId="99" xfId="44" applyNumberFormat="1" applyFont="1" applyFill="1" applyBorder="1" applyAlignment="1" applyProtection="1">
      <alignment/>
      <protection/>
    </xf>
    <xf numFmtId="0" fontId="6" fillId="0" borderId="95" xfId="61" applyFont="1" applyBorder="1" applyAlignment="1">
      <alignment wrapText="1"/>
      <protection/>
    </xf>
    <xf numFmtId="182" fontId="6" fillId="0" borderId="97" xfId="44" applyNumberFormat="1" applyFont="1" applyFill="1" applyBorder="1" applyAlignment="1" applyProtection="1">
      <alignment/>
      <protection/>
    </xf>
    <xf numFmtId="182" fontId="6" fillId="0" borderId="93" xfId="44" applyNumberFormat="1" applyFont="1" applyFill="1" applyBorder="1" applyAlignment="1" applyProtection="1">
      <alignment/>
      <protection/>
    </xf>
    <xf numFmtId="0" fontId="6" fillId="0" borderId="109" xfId="61" applyFont="1" applyBorder="1">
      <alignment/>
      <protection/>
    </xf>
    <xf numFmtId="0" fontId="10" fillId="0" borderId="100" xfId="61" applyFont="1" applyBorder="1">
      <alignment/>
      <protection/>
    </xf>
    <xf numFmtId="182" fontId="10" fillId="0" borderId="100" xfId="44" applyNumberFormat="1" applyFont="1" applyFill="1" applyBorder="1" applyAlignment="1" applyProtection="1">
      <alignment/>
      <protection/>
    </xf>
    <xf numFmtId="182" fontId="10" fillId="0" borderId="101" xfId="44" applyNumberFormat="1" applyFont="1" applyFill="1" applyBorder="1" applyAlignment="1" applyProtection="1">
      <alignment/>
      <protection/>
    </xf>
    <xf numFmtId="182" fontId="10" fillId="0" borderId="153" xfId="44" applyNumberFormat="1" applyFont="1" applyFill="1" applyBorder="1" applyAlignment="1" applyProtection="1">
      <alignment/>
      <protection/>
    </xf>
    <xf numFmtId="182" fontId="10" fillId="0" borderId="98" xfId="44" applyNumberFormat="1" applyFont="1" applyFill="1" applyBorder="1" applyAlignment="1" applyProtection="1">
      <alignment/>
      <protection/>
    </xf>
    <xf numFmtId="182" fontId="10" fillId="0" borderId="91" xfId="44" applyNumberFormat="1" applyFont="1" applyFill="1" applyBorder="1" applyAlignment="1" applyProtection="1">
      <alignment/>
      <protection/>
    </xf>
    <xf numFmtId="182" fontId="6" fillId="0" borderId="49" xfId="44" applyNumberFormat="1" applyFont="1" applyFill="1" applyBorder="1" applyAlignment="1" applyProtection="1">
      <alignment/>
      <protection/>
    </xf>
    <xf numFmtId="182" fontId="6" fillId="0" borderId="49" xfId="44" applyNumberFormat="1" applyFont="1" applyFill="1" applyBorder="1" applyAlignment="1" applyProtection="1">
      <alignment horizontal="right"/>
      <protection/>
    </xf>
    <xf numFmtId="182" fontId="10" fillId="0" borderId="101" xfId="44" applyNumberFormat="1" applyFont="1" applyFill="1" applyBorder="1" applyAlignment="1" applyProtection="1">
      <alignment horizontal="right"/>
      <protection/>
    </xf>
    <xf numFmtId="182" fontId="10" fillId="0" borderId="102" xfId="44" applyNumberFormat="1" applyFont="1" applyFill="1" applyBorder="1" applyAlignment="1" applyProtection="1">
      <alignment horizontal="right"/>
      <protection/>
    </xf>
    <xf numFmtId="182" fontId="10" fillId="0" borderId="0" xfId="44" applyNumberFormat="1" applyFont="1" applyFill="1" applyBorder="1" applyAlignment="1" applyProtection="1">
      <alignment/>
      <protection/>
    </xf>
    <xf numFmtId="0" fontId="10" fillId="0" borderId="106" xfId="61" applyFont="1" applyFill="1" applyBorder="1">
      <alignment/>
      <protection/>
    </xf>
    <xf numFmtId="182" fontId="10" fillId="0" borderId="112" xfId="44" applyNumberFormat="1" applyFont="1" applyFill="1" applyBorder="1" applyAlignment="1" applyProtection="1">
      <alignment/>
      <protection/>
    </xf>
    <xf numFmtId="182" fontId="10" fillId="0" borderId="105" xfId="44" applyNumberFormat="1" applyFont="1" applyFill="1" applyBorder="1" applyAlignment="1" applyProtection="1">
      <alignment/>
      <protection/>
    </xf>
    <xf numFmtId="182" fontId="6" fillId="0" borderId="91" xfId="44" applyNumberFormat="1" applyFont="1" applyFill="1" applyBorder="1" applyAlignment="1" applyProtection="1">
      <alignment/>
      <protection/>
    </xf>
    <xf numFmtId="182" fontId="6" fillId="0" borderId="99" xfId="44" applyNumberFormat="1" applyFont="1" applyFill="1" applyBorder="1" applyAlignment="1" applyProtection="1">
      <alignment/>
      <protection/>
    </xf>
    <xf numFmtId="0" fontId="6" fillId="0" borderId="92" xfId="61" applyFont="1" applyBorder="1">
      <alignment/>
      <protection/>
    </xf>
    <xf numFmtId="0" fontId="6" fillId="0" borderId="95" xfId="61" applyFont="1" applyBorder="1">
      <alignment/>
      <protection/>
    </xf>
    <xf numFmtId="0" fontId="10" fillId="0" borderId="116" xfId="61" applyFont="1" applyBorder="1">
      <alignment/>
      <protection/>
    </xf>
    <xf numFmtId="182" fontId="10" fillId="0" borderId="117" xfId="44" applyNumberFormat="1" applyFont="1" applyFill="1" applyBorder="1" applyAlignment="1" applyProtection="1">
      <alignment/>
      <protection/>
    </xf>
    <xf numFmtId="0" fontId="10" fillId="0" borderId="104" xfId="61" applyFont="1" applyBorder="1">
      <alignment/>
      <protection/>
    </xf>
    <xf numFmtId="0" fontId="10" fillId="0" borderId="112" xfId="61" applyFont="1" applyBorder="1">
      <alignment/>
      <protection/>
    </xf>
    <xf numFmtId="182" fontId="10" fillId="0" borderId="113" xfId="44" applyNumberFormat="1" applyFont="1" applyFill="1" applyBorder="1" applyAlignment="1" applyProtection="1">
      <alignment/>
      <protection/>
    </xf>
    <xf numFmtId="182" fontId="10" fillId="0" borderId="46" xfId="44" applyNumberFormat="1" applyFont="1" applyFill="1" applyBorder="1" applyAlignment="1" applyProtection="1">
      <alignment/>
      <protection/>
    </xf>
    <xf numFmtId="182" fontId="6" fillId="0" borderId="46" xfId="44" applyNumberFormat="1" applyFont="1" applyFill="1" applyBorder="1" applyAlignment="1" applyProtection="1">
      <alignment/>
      <protection/>
    </xf>
    <xf numFmtId="3" fontId="0" fillId="0" borderId="0" xfId="61" applyNumberFormat="1">
      <alignment/>
      <protection/>
    </xf>
    <xf numFmtId="0" fontId="7" fillId="0" borderId="0" xfId="61" applyFont="1" applyAlignment="1">
      <alignment horizontal="center"/>
      <protection/>
    </xf>
    <xf numFmtId="175" fontId="18" fillId="0" borderId="0" xfId="65" applyNumberFormat="1" applyFont="1" applyFill="1" applyBorder="1" applyAlignment="1" applyProtection="1">
      <alignment horizontal="center" vertical="center"/>
      <protection/>
    </xf>
    <xf numFmtId="182" fontId="18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121" xfId="65" applyFont="1" applyFill="1" applyBorder="1" applyAlignment="1" applyProtection="1">
      <alignment horizontal="center" vertical="center" wrapText="1"/>
      <protection/>
    </xf>
    <xf numFmtId="0" fontId="6" fillId="0" borderId="122" xfId="65" applyFont="1" applyFill="1" applyBorder="1" applyAlignment="1" applyProtection="1">
      <alignment horizontal="center" vertical="center" wrapText="1"/>
      <protection/>
    </xf>
    <xf numFmtId="0" fontId="6" fillId="0" borderId="155" xfId="65" applyFont="1" applyFill="1" applyBorder="1" applyAlignment="1" applyProtection="1">
      <alignment horizontal="center" vertical="center" wrapText="1"/>
      <protection/>
    </xf>
    <xf numFmtId="182" fontId="6" fillId="0" borderId="155" xfId="44" applyNumberFormat="1" applyFont="1" applyFill="1" applyBorder="1" applyAlignment="1" applyProtection="1">
      <alignment horizontal="center" vertical="center" wrapText="1"/>
      <protection/>
    </xf>
    <xf numFmtId="0" fontId="6" fillId="0" borderId="123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 wrapText="1"/>
      <protection/>
    </xf>
    <xf numFmtId="182" fontId="6" fillId="0" borderId="155" xfId="44" applyNumberFormat="1" applyFont="1" applyFill="1" applyBorder="1" applyAlignment="1" applyProtection="1">
      <alignment vertical="center" wrapText="1"/>
      <protection/>
    </xf>
    <xf numFmtId="0" fontId="6" fillId="0" borderId="49" xfId="65" applyFont="1" applyFill="1" applyBorder="1" applyAlignment="1" applyProtection="1">
      <alignment horizontal="left" vertical="center" wrapText="1" indent="1"/>
      <protection/>
    </xf>
    <xf numFmtId="0" fontId="6" fillId="0" borderId="139" xfId="65" applyFont="1" applyFill="1" applyBorder="1" applyAlignment="1" applyProtection="1">
      <alignment horizontal="left" vertical="center" wrapText="1" indent="1"/>
      <protection/>
    </xf>
    <xf numFmtId="182" fontId="6" fillId="0" borderId="45" xfId="44" applyNumberFormat="1" applyFont="1" applyFill="1" applyBorder="1" applyAlignment="1" applyProtection="1">
      <alignment horizontal="center" vertical="center" wrapText="1"/>
      <protection/>
    </xf>
    <xf numFmtId="49" fontId="10" fillId="0" borderId="101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18" xfId="65" applyFont="1" applyFill="1" applyBorder="1" applyAlignment="1" applyProtection="1">
      <alignment vertical="center" wrapText="1"/>
      <protection/>
    </xf>
    <xf numFmtId="182" fontId="10" fillId="0" borderId="124" xfId="44" applyNumberFormat="1" applyFont="1" applyFill="1" applyBorder="1" applyAlignment="1" applyProtection="1">
      <alignment horizontal="left" vertical="center" wrapText="1" indent="1"/>
      <protection/>
    </xf>
    <xf numFmtId="182" fontId="52" fillId="0" borderId="124" xfId="44" applyNumberFormat="1" applyFont="1" applyFill="1" applyBorder="1" applyAlignment="1" applyProtection="1">
      <alignment vertical="center" wrapText="1"/>
      <protection/>
    </xf>
    <xf numFmtId="49" fontId="10" fillId="0" borderId="104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26" xfId="65" applyFont="1" applyFill="1" applyBorder="1" applyAlignment="1" applyProtection="1">
      <alignment vertical="center" wrapText="1"/>
      <protection/>
    </xf>
    <xf numFmtId="182" fontId="10" fillId="0" borderId="127" xfId="44" applyNumberFormat="1" applyFont="1" applyFill="1" applyBorder="1" applyAlignment="1" applyProtection="1">
      <alignment horizontal="left" vertical="center" wrapText="1" indent="1"/>
      <protection/>
    </xf>
    <xf numFmtId="182" fontId="52" fillId="0" borderId="127" xfId="44" applyNumberFormat="1" applyFont="1" applyFill="1" applyBorder="1" applyAlignment="1" applyProtection="1">
      <alignment vertical="center" wrapText="1"/>
      <protection/>
    </xf>
    <xf numFmtId="182" fontId="10" fillId="0" borderId="127" xfId="44" applyNumberFormat="1" applyFont="1" applyFill="1" applyBorder="1" applyAlignment="1" applyProtection="1">
      <alignment vertical="center" wrapText="1"/>
      <protection/>
    </xf>
    <xf numFmtId="3" fontId="10" fillId="0" borderId="126" xfId="61" applyNumberFormat="1" applyFont="1" applyFill="1" applyBorder="1" applyAlignment="1">
      <alignment wrapText="1"/>
      <protection/>
    </xf>
    <xf numFmtId="49" fontId="10" fillId="0" borderId="112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19" xfId="65" applyFont="1" applyFill="1" applyBorder="1" applyAlignment="1" applyProtection="1">
      <alignment vertical="center" wrapText="1"/>
      <protection/>
    </xf>
    <xf numFmtId="182" fontId="10" fillId="0" borderId="146" xfId="44" applyNumberFormat="1" applyFont="1" applyFill="1" applyBorder="1" applyAlignment="1" applyProtection="1">
      <alignment horizontal="left" vertical="center" wrapText="1" indent="1"/>
      <protection/>
    </xf>
    <xf numFmtId="182" fontId="10" fillId="0" borderId="146" xfId="44" applyNumberFormat="1" applyFont="1" applyFill="1" applyBorder="1" applyAlignment="1" applyProtection="1">
      <alignment vertical="center" wrapText="1"/>
      <protection/>
    </xf>
    <xf numFmtId="49" fontId="6" fillId="0" borderId="46" xfId="65" applyNumberFormat="1" applyFont="1" applyFill="1" applyBorder="1" applyAlignment="1" applyProtection="1">
      <alignment horizontal="left" vertical="center" wrapText="1" indent="1"/>
      <protection/>
    </xf>
    <xf numFmtId="0" fontId="6" fillId="0" borderId="149" xfId="65" applyFont="1" applyFill="1" applyBorder="1" applyAlignment="1" applyProtection="1">
      <alignment horizontal="left" vertical="center" wrapText="1" indent="1"/>
      <protection/>
    </xf>
    <xf numFmtId="182" fontId="6" fillId="0" borderId="145" xfId="44" applyNumberFormat="1" applyFont="1" applyFill="1" applyBorder="1" applyAlignment="1" applyProtection="1">
      <alignment vertical="center" wrapText="1"/>
      <protection/>
    </xf>
    <xf numFmtId="182" fontId="6" fillId="0" borderId="156" xfId="44" applyNumberFormat="1" applyFont="1" applyFill="1" applyBorder="1" applyAlignment="1" applyProtection="1">
      <alignment vertical="center" wrapText="1"/>
      <protection/>
    </xf>
    <xf numFmtId="49" fontId="10" fillId="0" borderId="116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33" xfId="65" applyFont="1" applyFill="1" applyBorder="1" applyAlignment="1" applyProtection="1">
      <alignment vertical="center" wrapText="1"/>
      <protection/>
    </xf>
    <xf numFmtId="182" fontId="10" fillId="0" borderId="134" xfId="44" applyNumberFormat="1" applyFont="1" applyFill="1" applyBorder="1" applyAlignment="1" applyProtection="1">
      <alignment horizontal="left" vertical="center" wrapText="1" indent="2"/>
      <protection/>
    </xf>
    <xf numFmtId="182" fontId="10" fillId="0" borderId="134" xfId="44" applyNumberFormat="1" applyFont="1" applyFill="1" applyBorder="1" applyAlignment="1" applyProtection="1">
      <alignment vertical="center" wrapText="1"/>
      <protection/>
    </xf>
    <xf numFmtId="182" fontId="10" fillId="0" borderId="127" xfId="44" applyNumberFormat="1" applyFont="1" applyFill="1" applyBorder="1" applyAlignment="1" applyProtection="1">
      <alignment horizontal="left" vertical="center" wrapText="1" indent="2"/>
      <protection/>
    </xf>
    <xf numFmtId="49" fontId="10" fillId="0" borderId="107" xfId="65" applyNumberFormat="1" applyFont="1" applyFill="1" applyBorder="1" applyAlignment="1" applyProtection="1">
      <alignment horizontal="left" vertical="center" wrapText="1" indent="1"/>
      <protection/>
    </xf>
    <xf numFmtId="182" fontId="10" fillId="0" borderId="130" xfId="44" applyNumberFormat="1" applyFont="1" applyFill="1" applyBorder="1" applyAlignment="1" applyProtection="1">
      <alignment horizontal="left" vertical="center" wrapText="1" indent="2"/>
      <protection/>
    </xf>
    <xf numFmtId="182" fontId="10" fillId="0" borderId="130" xfId="44" applyNumberFormat="1" applyFont="1" applyFill="1" applyBorder="1" applyAlignment="1" applyProtection="1">
      <alignment vertical="center" wrapText="1"/>
      <protection/>
    </xf>
    <xf numFmtId="182" fontId="10" fillId="0" borderId="146" xfId="44" applyNumberFormat="1" applyFont="1" applyFill="1" applyBorder="1" applyAlignment="1" applyProtection="1">
      <alignment horizontal="left" vertical="center" wrapText="1" indent="2"/>
      <protection/>
    </xf>
    <xf numFmtId="0" fontId="6" fillId="0" borderId="46" xfId="65" applyFont="1" applyFill="1" applyBorder="1" applyAlignment="1" applyProtection="1">
      <alignment horizontal="left" vertical="center" wrapText="1" indent="1"/>
      <protection/>
    </xf>
    <xf numFmtId="0" fontId="6" fillId="0" borderId="48" xfId="65" applyFont="1" applyFill="1" applyBorder="1" applyAlignment="1" applyProtection="1">
      <alignment horizontal="left" vertical="center" wrapText="1" indent="1"/>
      <protection/>
    </xf>
    <xf numFmtId="182" fontId="6" fillId="0" borderId="46" xfId="44" applyNumberFormat="1" applyFont="1" applyFill="1" applyBorder="1" applyAlignment="1" applyProtection="1">
      <alignment vertical="center" wrapText="1"/>
      <protection/>
    </xf>
    <xf numFmtId="49" fontId="10" fillId="0" borderId="95" xfId="65" applyNumberFormat="1" applyFont="1" applyFill="1" applyBorder="1" applyAlignment="1" applyProtection="1">
      <alignment horizontal="left" vertical="center" wrapText="1" indent="1"/>
      <protection/>
    </xf>
    <xf numFmtId="0" fontId="53" fillId="0" borderId="121" xfId="65" applyFont="1" applyFill="1" applyBorder="1" applyAlignment="1" applyProtection="1">
      <alignment horizontal="left" vertical="center" wrapText="1" indent="1"/>
      <protection/>
    </xf>
    <xf numFmtId="182" fontId="12" fillId="0" borderId="122" xfId="44" applyNumberFormat="1" applyFont="1" applyFill="1" applyBorder="1" applyAlignment="1" applyProtection="1">
      <alignment vertical="center" wrapText="1"/>
      <protection/>
    </xf>
    <xf numFmtId="182" fontId="12" fillId="0" borderId="123" xfId="44" applyNumberFormat="1" applyFont="1" applyFill="1" applyBorder="1" applyAlignment="1" applyProtection="1">
      <alignment horizontal="center" vertical="center" wrapText="1"/>
      <protection/>
    </xf>
    <xf numFmtId="49" fontId="10" fillId="0" borderId="115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57" xfId="65" applyFont="1" applyFill="1" applyBorder="1" applyAlignment="1" applyProtection="1">
      <alignment vertical="center" wrapText="1"/>
      <protection/>
    </xf>
    <xf numFmtId="182" fontId="10" fillId="0" borderId="133" xfId="44" applyNumberFormat="1" applyFont="1" applyFill="1" applyBorder="1" applyAlignment="1" applyProtection="1">
      <alignment horizontal="left" vertical="center" wrapText="1" indent="2"/>
      <protection/>
    </xf>
    <xf numFmtId="182" fontId="10" fillId="0" borderId="158" xfId="44" applyNumberFormat="1" applyFont="1" applyFill="1" applyBorder="1" applyAlignment="1" applyProtection="1">
      <alignment vertical="center" wrapText="1"/>
      <protection/>
    </xf>
    <xf numFmtId="49" fontId="10" fillId="0" borderId="103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37" xfId="65" applyFont="1" applyFill="1" applyBorder="1" applyAlignment="1" applyProtection="1">
      <alignment vertical="center" wrapText="1"/>
      <protection/>
    </xf>
    <xf numFmtId="182" fontId="10" fillId="0" borderId="126" xfId="44" applyNumberFormat="1" applyFont="1" applyFill="1" applyBorder="1" applyAlignment="1" applyProtection="1">
      <alignment horizontal="left" vertical="center" wrapText="1" indent="2"/>
      <protection/>
    </xf>
    <xf numFmtId="182" fontId="10" fillId="0" borderId="159" xfId="44" applyNumberFormat="1" applyFont="1" applyFill="1" applyBorder="1" applyAlignment="1" applyProtection="1">
      <alignment vertical="center" wrapText="1"/>
      <protection/>
    </xf>
    <xf numFmtId="49" fontId="10" fillId="0" borderId="106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38" xfId="65" applyFont="1" applyFill="1" applyBorder="1" applyAlignment="1" applyProtection="1">
      <alignment vertical="center" wrapText="1"/>
      <protection/>
    </xf>
    <xf numFmtId="182" fontId="10" fillId="0" borderId="129" xfId="44" applyNumberFormat="1" applyFont="1" applyFill="1" applyBorder="1" applyAlignment="1" applyProtection="1">
      <alignment horizontal="left" vertical="center" wrapText="1" indent="2"/>
      <protection/>
    </xf>
    <xf numFmtId="182" fontId="10" fillId="0" borderId="160" xfId="44" applyNumberFormat="1" applyFont="1" applyFill="1" applyBorder="1" applyAlignment="1" applyProtection="1">
      <alignment vertical="center" wrapText="1"/>
      <protection/>
    </xf>
    <xf numFmtId="49" fontId="10" fillId="0" borderId="94" xfId="65" applyNumberFormat="1" applyFont="1" applyFill="1" applyBorder="1" applyAlignment="1" applyProtection="1">
      <alignment horizontal="left" vertical="center" wrapText="1" indent="1"/>
      <protection/>
    </xf>
    <xf numFmtId="0" fontId="6" fillId="0" borderId="151" xfId="65" applyFont="1" applyFill="1" applyBorder="1" applyAlignment="1" applyProtection="1">
      <alignment horizontal="left" vertical="center" wrapText="1" indent="1"/>
      <protection/>
    </xf>
    <xf numFmtId="0" fontId="6" fillId="0" borderId="44" xfId="65" applyFont="1" applyFill="1" applyBorder="1" applyAlignment="1" applyProtection="1">
      <alignment horizontal="left" vertical="center" wrapText="1" indent="1"/>
      <protection/>
    </xf>
    <xf numFmtId="182" fontId="6" fillId="34" borderId="45" xfId="44" applyNumberFormat="1" applyFont="1" applyFill="1" applyBorder="1" applyAlignment="1" applyProtection="1">
      <alignment vertical="center" wrapText="1"/>
      <protection/>
    </xf>
    <xf numFmtId="49" fontId="10" fillId="0" borderId="136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24" xfId="65" applyFont="1" applyFill="1" applyBorder="1" applyAlignment="1" applyProtection="1">
      <alignment horizontal="left" vertical="center" wrapText="1" indent="1"/>
      <protection/>
    </xf>
    <xf numFmtId="182" fontId="10" fillId="0" borderId="124" xfId="44" applyNumberFormat="1" applyFont="1" applyFill="1" applyBorder="1" applyAlignment="1" applyProtection="1">
      <alignment vertical="center" wrapText="1"/>
      <protection/>
    </xf>
    <xf numFmtId="49" fontId="10" fillId="0" borderId="137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27" xfId="65" applyFont="1" applyFill="1" applyBorder="1" applyAlignment="1" applyProtection="1">
      <alignment horizontal="left" vertical="center" wrapText="1" indent="1"/>
      <protection/>
    </xf>
    <xf numFmtId="49" fontId="10" fillId="0" borderId="161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46" xfId="65" applyFont="1" applyFill="1" applyBorder="1" applyAlignment="1" applyProtection="1">
      <alignment horizontal="left" vertical="center" wrapText="1" indent="1"/>
      <protection/>
    </xf>
    <xf numFmtId="0" fontId="6" fillId="0" borderId="144" xfId="65" applyFont="1" applyFill="1" applyBorder="1" applyAlignment="1" applyProtection="1">
      <alignment horizontal="left" vertical="center" wrapText="1" indent="1"/>
      <protection/>
    </xf>
    <xf numFmtId="0" fontId="6" fillId="0" borderId="156" xfId="65" applyFont="1" applyFill="1" applyBorder="1" applyAlignment="1" applyProtection="1">
      <alignment horizontal="left" vertical="center" wrapText="1" indent="1"/>
      <protection/>
    </xf>
    <xf numFmtId="182" fontId="6" fillId="34" borderId="95" xfId="44" applyNumberFormat="1" applyFont="1" applyFill="1" applyBorder="1" applyAlignment="1" applyProtection="1">
      <alignment vertical="center" wrapText="1"/>
      <protection/>
    </xf>
    <xf numFmtId="182" fontId="6" fillId="34" borderId="48" xfId="44" applyNumberFormat="1" applyFont="1" applyFill="1" applyBorder="1" applyAlignment="1" applyProtection="1">
      <alignment vertical="center" wrapText="1"/>
      <protection/>
    </xf>
    <xf numFmtId="0" fontId="6" fillId="0" borderId="121" xfId="65" applyFont="1" applyFill="1" applyBorder="1" applyAlignment="1" applyProtection="1">
      <alignment horizontal="left" vertical="center" wrapText="1" indent="1"/>
      <protection/>
    </xf>
    <xf numFmtId="0" fontId="6" fillId="0" borderId="152" xfId="65" applyFont="1" applyFill="1" applyBorder="1" applyAlignment="1" applyProtection="1">
      <alignment horizontal="left" vertical="center" wrapText="1" indent="1"/>
      <protection/>
    </xf>
    <xf numFmtId="182" fontId="6" fillId="0" borderId="49" xfId="44" applyNumberFormat="1" applyFont="1" applyFill="1" applyBorder="1" applyAlignment="1" applyProtection="1">
      <alignment vertical="center" wrapText="1"/>
      <protection/>
    </xf>
    <xf numFmtId="49" fontId="10" fillId="0" borderId="100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36" xfId="65" applyFont="1" applyFill="1" applyBorder="1" applyAlignment="1" applyProtection="1">
      <alignment horizontal="left" vertical="center" wrapText="1" indent="1"/>
      <protection/>
    </xf>
    <xf numFmtId="49" fontId="10" fillId="0" borderId="98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37" xfId="65" applyFont="1" applyFill="1" applyBorder="1" applyAlignment="1" applyProtection="1">
      <alignment horizontal="left" vertical="center" wrapText="1" indent="1"/>
      <protection/>
    </xf>
    <xf numFmtId="49" fontId="10" fillId="0" borderId="109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61" xfId="65" applyFont="1" applyFill="1" applyBorder="1" applyAlignment="1" applyProtection="1">
      <alignment horizontal="left" indent="1"/>
      <protection/>
    </xf>
    <xf numFmtId="182" fontId="10" fillId="0" borderId="146" xfId="44" applyNumberFormat="1" applyFont="1" applyFill="1" applyBorder="1" applyAlignment="1" applyProtection="1">
      <alignment horizontal="left" indent="1"/>
      <protection/>
    </xf>
    <xf numFmtId="182" fontId="10" fillId="0" borderId="146" xfId="44" applyNumberFormat="1" applyFont="1" applyFill="1" applyBorder="1" applyAlignment="1" applyProtection="1">
      <alignment/>
      <protection/>
    </xf>
    <xf numFmtId="49" fontId="6" fillId="0" borderId="95" xfId="65" applyNumberFormat="1" applyFont="1" applyFill="1" applyBorder="1" applyAlignment="1" applyProtection="1">
      <alignment horizontal="left" vertical="center" wrapText="1" indent="1"/>
      <protection/>
    </xf>
    <xf numFmtId="0" fontId="6" fillId="0" borderId="46" xfId="65" applyFont="1" applyFill="1" applyBorder="1" applyAlignment="1" applyProtection="1">
      <alignment horizontal="left" vertical="center" wrapText="1" indent="2"/>
      <protection/>
    </xf>
    <xf numFmtId="182" fontId="6" fillId="0" borderId="46" xfId="44" applyNumberFormat="1" applyFont="1" applyFill="1" applyBorder="1" applyAlignment="1" applyProtection="1">
      <alignment vertical="center" wrapText="1"/>
      <protection locked="0"/>
    </xf>
    <xf numFmtId="49" fontId="10" fillId="0" borderId="157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34" xfId="65" applyFont="1" applyFill="1" applyBorder="1" applyAlignment="1" applyProtection="1">
      <alignment horizontal="left" vertical="center" wrapText="1" indent="1"/>
      <protection/>
    </xf>
    <xf numFmtId="182" fontId="12" fillId="0" borderId="158" xfId="44" applyNumberFormat="1" applyFont="1" applyFill="1" applyBorder="1" applyAlignment="1" applyProtection="1">
      <alignment horizontal="left" vertical="center" wrapText="1" indent="1"/>
      <protection/>
    </xf>
    <xf numFmtId="182" fontId="12" fillId="0" borderId="158" xfId="44" applyNumberFormat="1" applyFont="1" applyFill="1" applyBorder="1" applyAlignment="1" applyProtection="1">
      <alignment vertical="center" wrapText="1"/>
      <protection/>
    </xf>
    <xf numFmtId="49" fontId="10" fillId="0" borderId="162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63" xfId="65" applyFont="1" applyFill="1" applyBorder="1" applyAlignment="1" applyProtection="1">
      <alignment horizontal="left" vertical="center" wrapText="1" indent="1"/>
      <protection/>
    </xf>
    <xf numFmtId="182" fontId="12" fillId="0" borderId="164" xfId="44" applyNumberFormat="1" applyFont="1" applyFill="1" applyBorder="1" applyAlignment="1" applyProtection="1">
      <alignment horizontal="left" vertical="center" wrapText="1" indent="1"/>
      <protection/>
    </xf>
    <xf numFmtId="182" fontId="12" fillId="0" borderId="164" xfId="44" applyNumberFormat="1" applyFont="1" applyFill="1" applyBorder="1" applyAlignment="1" applyProtection="1">
      <alignment vertical="center" wrapText="1"/>
      <protection/>
    </xf>
    <xf numFmtId="182" fontId="6" fillId="0" borderId="45" xfId="44" applyNumberFormat="1" applyFont="1" applyFill="1" applyBorder="1" applyAlignment="1" applyProtection="1">
      <alignment vertical="center" wrapText="1"/>
      <protection/>
    </xf>
    <xf numFmtId="0" fontId="10" fillId="0" borderId="161" xfId="65" applyFont="1" applyFill="1" applyBorder="1" applyAlignment="1" applyProtection="1">
      <alignment horizontal="left" vertical="center" wrapText="1" indent="1"/>
      <protection/>
    </xf>
    <xf numFmtId="182" fontId="1" fillId="0" borderId="46" xfId="44" applyNumberFormat="1" applyFont="1" applyFill="1" applyBorder="1" applyAlignment="1" applyProtection="1">
      <alignment horizontal="center"/>
      <protection/>
    </xf>
    <xf numFmtId="0" fontId="6" fillId="0" borderId="94" xfId="65" applyFont="1" applyFill="1" applyBorder="1" applyAlignment="1" applyProtection="1">
      <alignment horizontal="left" vertical="center" wrapText="1" indent="1"/>
      <protection/>
    </xf>
    <xf numFmtId="0" fontId="6" fillId="0" borderId="92" xfId="65" applyFont="1" applyFill="1" applyBorder="1" applyAlignment="1" applyProtection="1">
      <alignment horizontal="left" vertical="center" wrapText="1" indent="1"/>
      <protection/>
    </xf>
    <xf numFmtId="182" fontId="11" fillId="0" borderId="49" xfId="44" applyNumberFormat="1" applyFont="1" applyFill="1" applyBorder="1" applyAlignment="1" applyProtection="1">
      <alignment vertical="center" wrapText="1"/>
      <protection/>
    </xf>
    <xf numFmtId="0" fontId="10" fillId="0" borderId="136" xfId="65" applyFont="1" applyFill="1" applyBorder="1" applyAlignment="1" applyProtection="1">
      <alignment horizontal="left" vertical="center" wrapText="1"/>
      <protection/>
    </xf>
    <xf numFmtId="182" fontId="10" fillId="0" borderId="124" xfId="44" applyNumberFormat="1" applyFont="1" applyFill="1" applyBorder="1" applyAlignment="1" applyProtection="1">
      <alignment horizontal="left" vertical="center" wrapText="1"/>
      <protection/>
    </xf>
    <xf numFmtId="0" fontId="10" fillId="0" borderId="161" xfId="65" applyFont="1" applyFill="1" applyBorder="1" applyAlignment="1" applyProtection="1">
      <alignment horizontal="left" vertical="center" wrapText="1"/>
      <protection/>
    </xf>
    <xf numFmtId="182" fontId="10" fillId="0" borderId="146" xfId="44" applyNumberFormat="1" applyFont="1" applyFill="1" applyBorder="1" applyAlignment="1" applyProtection="1">
      <alignment horizontal="left" vertical="center" wrapText="1"/>
      <protection/>
    </xf>
    <xf numFmtId="0" fontId="6" fillId="0" borderId="95" xfId="65" applyFont="1" applyFill="1" applyBorder="1" applyAlignment="1" applyProtection="1">
      <alignment horizontal="left" vertical="center" wrapText="1" indent="1"/>
      <protection/>
    </xf>
    <xf numFmtId="0" fontId="6" fillId="0" borderId="162" xfId="65" applyFont="1" applyFill="1" applyBorder="1" applyAlignment="1" applyProtection="1">
      <alignment horizontal="left" vertical="center" wrapText="1" indent="1"/>
      <protection/>
    </xf>
    <xf numFmtId="182" fontId="6" fillId="0" borderId="150" xfId="44" applyNumberFormat="1" applyFont="1" applyFill="1" applyBorder="1" applyAlignment="1" applyProtection="1">
      <alignment horizontal="center" vertical="center" wrapText="1"/>
      <protection/>
    </xf>
    <xf numFmtId="49" fontId="12" fillId="0" borderId="100" xfId="65" applyNumberFormat="1" applyFont="1" applyFill="1" applyBorder="1" applyAlignment="1" applyProtection="1">
      <alignment horizontal="left" vertical="center"/>
      <protection/>
    </xf>
    <xf numFmtId="0" fontId="12" fillId="0" borderId="136" xfId="65" applyFont="1" applyFill="1" applyBorder="1" applyAlignment="1" applyProtection="1">
      <alignment horizontal="left" vertical="center"/>
      <protection/>
    </xf>
    <xf numFmtId="182" fontId="10" fillId="0" borderId="124" xfId="44" applyNumberFormat="1" applyFont="1" applyFill="1" applyBorder="1" applyAlignment="1" applyProtection="1">
      <alignment horizontal="left" vertical="center"/>
      <protection/>
    </xf>
    <xf numFmtId="49" fontId="12" fillId="0" borderId="103" xfId="65" applyNumberFormat="1" applyFont="1" applyFill="1" applyBorder="1" applyAlignment="1" applyProtection="1">
      <alignment horizontal="left" vertical="center"/>
      <protection/>
    </xf>
    <xf numFmtId="0" fontId="12" fillId="0" borderId="161" xfId="65" applyFont="1" applyFill="1" applyBorder="1" applyAlignment="1" applyProtection="1">
      <alignment horizontal="left" vertical="center"/>
      <protection/>
    </xf>
    <xf numFmtId="182" fontId="10" fillId="0" borderId="146" xfId="44" applyNumberFormat="1" applyFont="1" applyFill="1" applyBorder="1" applyAlignment="1" applyProtection="1">
      <alignment horizontal="left" vertical="center"/>
      <protection/>
    </xf>
    <xf numFmtId="49" fontId="10" fillId="0" borderId="0" xfId="65" applyNumberFormat="1" applyFont="1" applyFill="1" applyBorder="1" applyAlignment="1" applyProtection="1">
      <alignment horizontal="left" vertical="center"/>
      <protection/>
    </xf>
    <xf numFmtId="0" fontId="10" fillId="0" borderId="0" xfId="65" applyFont="1" applyFill="1" applyBorder="1" applyAlignment="1" applyProtection="1">
      <alignment horizontal="left" vertical="center"/>
      <protection/>
    </xf>
    <xf numFmtId="175" fontId="6" fillId="0" borderId="0" xfId="65" applyNumberFormat="1" applyFont="1" applyFill="1" applyBorder="1" applyAlignment="1" applyProtection="1">
      <alignment horizontal="center" vertical="center"/>
      <protection/>
    </xf>
    <xf numFmtId="175" fontId="6" fillId="0" borderId="48" xfId="65" applyNumberFormat="1" applyFont="1" applyFill="1" applyBorder="1" applyAlignment="1" applyProtection="1">
      <alignment horizontal="center" vertical="center"/>
      <protection/>
    </xf>
    <xf numFmtId="182" fontId="11" fillId="0" borderId="48" xfId="44" applyNumberFormat="1" applyFont="1" applyFill="1" applyBorder="1" applyAlignment="1" applyProtection="1">
      <alignment horizontal="right"/>
      <protection/>
    </xf>
    <xf numFmtId="182" fontId="11" fillId="0" borderId="0" xfId="44" applyNumberFormat="1" applyFont="1" applyFill="1" applyBorder="1" applyAlignment="1" applyProtection="1">
      <alignment horizontal="right"/>
      <protection/>
    </xf>
    <xf numFmtId="0" fontId="6" fillId="0" borderId="44" xfId="65" applyFont="1" applyFill="1" applyBorder="1" applyAlignment="1" applyProtection="1">
      <alignment vertical="center" wrapText="1"/>
      <protection/>
    </xf>
    <xf numFmtId="0" fontId="10" fillId="0" borderId="127" xfId="65" applyFont="1" applyFill="1" applyBorder="1" applyAlignment="1" applyProtection="1">
      <alignment horizontal="left" indent="1"/>
      <protection/>
    </xf>
    <xf numFmtId="182" fontId="10" fillId="0" borderId="127" xfId="44" applyNumberFormat="1" applyFont="1" applyFill="1" applyBorder="1" applyAlignment="1" applyProtection="1">
      <alignment horizontal="left" indent="1"/>
      <protection/>
    </xf>
    <xf numFmtId="3" fontId="10" fillId="0" borderId="127" xfId="61" applyNumberFormat="1" applyFont="1" applyBorder="1" applyAlignment="1">
      <alignment horizontal="left" wrapText="1"/>
      <protection/>
    </xf>
    <xf numFmtId="182" fontId="10" fillId="0" borderId="130" xfId="44" applyNumberFormat="1" applyFont="1" applyFill="1" applyBorder="1" applyAlignment="1" applyProtection="1">
      <alignment horizontal="left" vertical="center" wrapText="1" indent="1"/>
      <protection/>
    </xf>
    <xf numFmtId="0" fontId="6" fillId="0" borderId="145" xfId="65" applyFont="1" applyFill="1" applyBorder="1" applyAlignment="1" applyProtection="1">
      <alignment vertical="center" wrapText="1"/>
      <protection/>
    </xf>
    <xf numFmtId="182" fontId="6" fillId="0" borderId="47" xfId="44" applyNumberFormat="1" applyFont="1" applyFill="1" applyBorder="1" applyAlignment="1" applyProtection="1">
      <alignment vertical="center" wrapText="1"/>
      <protection/>
    </xf>
    <xf numFmtId="182" fontId="6" fillId="0" borderId="10" xfId="44" applyNumberFormat="1" applyFont="1" applyFill="1" applyBorder="1" applyAlignment="1" applyProtection="1">
      <alignment vertical="center" wrapText="1"/>
      <protection/>
    </xf>
    <xf numFmtId="0" fontId="10" fillId="0" borderId="134" xfId="65" applyFont="1" applyFill="1" applyBorder="1" applyAlignment="1" applyProtection="1">
      <alignment horizontal="left" vertical="center" wrapText="1" indent="1"/>
      <protection/>
    </xf>
    <xf numFmtId="182" fontId="10" fillId="0" borderId="158" xfId="44" applyNumberFormat="1" applyFont="1" applyFill="1" applyBorder="1" applyAlignment="1" applyProtection="1">
      <alignment horizontal="left" vertical="center" wrapText="1" indent="1"/>
      <protection/>
    </xf>
    <xf numFmtId="182" fontId="10" fillId="0" borderId="159" xfId="44" applyNumberFormat="1" applyFont="1" applyFill="1" applyBorder="1" applyAlignment="1" applyProtection="1">
      <alignment horizontal="left" vertical="center" wrapText="1" indent="1"/>
      <protection/>
    </xf>
    <xf numFmtId="175" fontId="10" fillId="0" borderId="131" xfId="65" applyNumberFormat="1" applyFont="1" applyFill="1" applyBorder="1" applyAlignment="1" applyProtection="1">
      <alignment vertical="center" wrapText="1"/>
      <protection locked="0"/>
    </xf>
    <xf numFmtId="0" fontId="6" fillId="0" borderId="122" xfId="65" applyFont="1" applyFill="1" applyBorder="1" applyAlignment="1" applyProtection="1">
      <alignment vertical="center" wrapText="1"/>
      <protection/>
    </xf>
    <xf numFmtId="182" fontId="6" fillId="0" borderId="123" xfId="44" applyNumberFormat="1" applyFont="1" applyFill="1" applyBorder="1" applyAlignment="1" applyProtection="1">
      <alignment vertical="center" wrapText="1"/>
      <protection/>
    </xf>
    <xf numFmtId="175" fontId="10" fillId="0" borderId="135" xfId="65" applyNumberFormat="1" applyFont="1" applyFill="1" applyBorder="1" applyAlignment="1" applyProtection="1">
      <alignment vertical="center" wrapText="1"/>
      <protection locked="0"/>
    </xf>
    <xf numFmtId="182" fontId="6" fillId="0" borderId="123" xfId="44" applyNumberFormat="1" applyFont="1" applyFill="1" applyBorder="1" applyAlignment="1" applyProtection="1">
      <alignment vertical="center" wrapText="1"/>
      <protection locked="0"/>
    </xf>
    <xf numFmtId="0" fontId="6" fillId="0" borderId="155" xfId="65" applyFont="1" applyFill="1" applyBorder="1" applyAlignment="1" applyProtection="1">
      <alignment vertical="center" wrapText="1"/>
      <protection/>
    </xf>
    <xf numFmtId="175" fontId="6" fillId="0" borderId="123" xfId="65" applyNumberFormat="1" applyFont="1" applyFill="1" applyBorder="1" applyAlignment="1" applyProtection="1">
      <alignment vertical="center" wrapText="1"/>
      <protection locked="0"/>
    </xf>
    <xf numFmtId="175" fontId="10" fillId="0" borderId="124" xfId="65" applyNumberFormat="1" applyFont="1" applyFill="1" applyBorder="1" applyAlignment="1" applyProtection="1">
      <alignment horizontal="center" vertical="center" wrapText="1"/>
      <protection locked="0"/>
    </xf>
    <xf numFmtId="175" fontId="10" fillId="0" borderId="143" xfId="65" applyNumberFormat="1" applyFont="1" applyFill="1" applyBorder="1" applyAlignment="1" applyProtection="1">
      <alignment vertical="center" wrapText="1"/>
      <protection locked="0"/>
    </xf>
    <xf numFmtId="175" fontId="0" fillId="0" borderId="0" xfId="61" applyNumberFormat="1">
      <alignment/>
      <protection/>
    </xf>
    <xf numFmtId="182" fontId="6" fillId="0" borderId="95" xfId="44" applyNumberFormat="1" applyFont="1" applyFill="1" applyBorder="1" applyAlignment="1" applyProtection="1">
      <alignment vertical="center" wrapText="1"/>
      <protection/>
    </xf>
    <xf numFmtId="182" fontId="6" fillId="0" borderId="96" xfId="44" applyNumberFormat="1" applyFont="1" applyFill="1" applyBorder="1" applyAlignment="1" applyProtection="1">
      <alignment vertical="center" wrapText="1"/>
      <protection/>
    </xf>
    <xf numFmtId="3" fontId="4" fillId="34" borderId="0" xfId="61" applyNumberFormat="1" applyFont="1" applyFill="1">
      <alignment/>
      <protection/>
    </xf>
    <xf numFmtId="0" fontId="5" fillId="0" borderId="0" xfId="61" applyFont="1">
      <alignment/>
      <protection/>
    </xf>
    <xf numFmtId="0" fontId="4" fillId="34" borderId="0" xfId="61" applyFont="1" applyFill="1">
      <alignment/>
      <protection/>
    </xf>
    <xf numFmtId="0" fontId="0" fillId="0" borderId="0" xfId="61" applyAlignment="1">
      <alignment horizontal="right"/>
      <protection/>
    </xf>
    <xf numFmtId="0" fontId="0" fillId="0" borderId="0" xfId="61" applyAlignment="1">
      <alignment vertical="center" wrapText="1"/>
      <protection/>
    </xf>
    <xf numFmtId="0" fontId="5" fillId="0" borderId="98" xfId="61" applyFont="1" applyBorder="1">
      <alignment/>
      <protection/>
    </xf>
    <xf numFmtId="0" fontId="4" fillId="0" borderId="57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64" xfId="61" applyFont="1" applyBorder="1">
      <alignment/>
      <protection/>
    </xf>
    <xf numFmtId="3" fontId="4" fillId="0" borderId="12" xfId="61" applyNumberFormat="1" applyFont="1" applyBorder="1">
      <alignment/>
      <protection/>
    </xf>
    <xf numFmtId="3" fontId="4" fillId="34" borderId="59" xfId="61" applyNumberFormat="1" applyFont="1" applyFill="1" applyBorder="1" applyAlignment="1">
      <alignment/>
      <protection/>
    </xf>
    <xf numFmtId="0" fontId="4" fillId="0" borderId="64" xfId="61" applyFont="1" applyBorder="1" applyAlignment="1">
      <alignment wrapText="1"/>
      <protection/>
    </xf>
    <xf numFmtId="3" fontId="4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0" fontId="4" fillId="0" borderId="89" xfId="61" applyFont="1" applyBorder="1">
      <alignment/>
      <protection/>
    </xf>
    <xf numFmtId="3" fontId="4" fillId="0" borderId="14" xfId="61" applyNumberFormat="1" applyFont="1" applyBorder="1">
      <alignment/>
      <protection/>
    </xf>
    <xf numFmtId="3" fontId="4" fillId="34" borderId="60" xfId="61" applyNumberFormat="1" applyFont="1" applyFill="1" applyBorder="1" applyAlignment="1">
      <alignment/>
      <protection/>
    </xf>
    <xf numFmtId="3" fontId="5" fillId="0" borderId="98" xfId="61" applyNumberFormat="1" applyFont="1" applyBorder="1">
      <alignment/>
      <protection/>
    </xf>
    <xf numFmtId="3" fontId="5" fillId="0" borderId="91" xfId="61" applyNumberFormat="1" applyFont="1" applyBorder="1">
      <alignment/>
      <protection/>
    </xf>
    <xf numFmtId="3" fontId="5" fillId="0" borderId="99" xfId="61" applyNumberFormat="1" applyFont="1" applyBorder="1">
      <alignment/>
      <protection/>
    </xf>
    <xf numFmtId="3" fontId="5" fillId="0" borderId="55" xfId="61" applyNumberFormat="1" applyFont="1" applyBorder="1">
      <alignment/>
      <protection/>
    </xf>
    <xf numFmtId="3" fontId="5" fillId="34" borderId="55" xfId="61" applyNumberFormat="1" applyFont="1" applyFill="1" applyBorder="1" applyAlignment="1">
      <alignment/>
      <protection/>
    </xf>
    <xf numFmtId="3" fontId="4" fillId="0" borderId="59" xfId="61" applyNumberFormat="1" applyFont="1" applyBorder="1">
      <alignment/>
      <protection/>
    </xf>
    <xf numFmtId="3" fontId="4" fillId="0" borderId="57" xfId="61" applyNumberFormat="1" applyFont="1" applyBorder="1">
      <alignment/>
      <protection/>
    </xf>
    <xf numFmtId="3" fontId="4" fillId="0" borderId="65" xfId="61" applyNumberFormat="1" applyFont="1" applyBorder="1">
      <alignment/>
      <protection/>
    </xf>
    <xf numFmtId="3" fontId="4" fillId="0" borderId="65" xfId="61" applyNumberFormat="1" applyFont="1" applyBorder="1" applyAlignment="1">
      <alignment wrapText="1"/>
      <protection/>
    </xf>
    <xf numFmtId="0" fontId="4" fillId="0" borderId="12" xfId="61" applyFont="1" applyBorder="1" applyAlignment="1">
      <alignment wrapText="1"/>
      <protection/>
    </xf>
    <xf numFmtId="3" fontId="4" fillId="0" borderId="65" xfId="61" applyNumberFormat="1" applyFont="1" applyFill="1" applyBorder="1">
      <alignment/>
      <protection/>
    </xf>
    <xf numFmtId="3" fontId="4" fillId="0" borderId="83" xfId="61" applyNumberFormat="1" applyFont="1" applyBorder="1" applyAlignment="1">
      <alignment wrapText="1"/>
      <protection/>
    </xf>
    <xf numFmtId="3" fontId="4" fillId="0" borderId="83" xfId="61" applyNumberFormat="1" applyFont="1" applyBorder="1">
      <alignment/>
      <protection/>
    </xf>
    <xf numFmtId="0" fontId="4" fillId="0" borderId="98" xfId="61" applyFont="1" applyBorder="1">
      <alignment/>
      <protection/>
    </xf>
    <xf numFmtId="3" fontId="4" fillId="0" borderId="98" xfId="61" applyNumberFormat="1" applyFont="1" applyBorder="1">
      <alignment/>
      <protection/>
    </xf>
    <xf numFmtId="3" fontId="4" fillId="0" borderId="91" xfId="61" applyNumberFormat="1" applyFont="1" applyBorder="1">
      <alignment/>
      <protection/>
    </xf>
    <xf numFmtId="3" fontId="4" fillId="0" borderId="99" xfId="61" applyNumberFormat="1" applyFont="1" applyBorder="1">
      <alignment/>
      <protection/>
    </xf>
    <xf numFmtId="182" fontId="4" fillId="0" borderId="0" xfId="44" applyNumberFormat="1" applyFont="1" applyFill="1" applyBorder="1" applyAlignment="1" applyProtection="1">
      <alignment/>
      <protection/>
    </xf>
    <xf numFmtId="3" fontId="4" fillId="0" borderId="0" xfId="61" applyNumberFormat="1" applyFont="1">
      <alignment/>
      <protection/>
    </xf>
    <xf numFmtId="0" fontId="10" fillId="0" borderId="0" xfId="69" applyAlignment="1">
      <alignment/>
      <protection/>
    </xf>
    <xf numFmtId="0" fontId="21" fillId="0" borderId="0" xfId="69" applyFont="1" applyAlignment="1">
      <alignment horizontal="center"/>
      <protection/>
    </xf>
    <xf numFmtId="0" fontId="25" fillId="0" borderId="121" xfId="69" applyFont="1" applyBorder="1" applyAlignment="1">
      <alignment wrapText="1"/>
      <protection/>
    </xf>
    <xf numFmtId="0" fontId="25" fillId="0" borderId="122" xfId="69" applyFont="1" applyBorder="1" applyAlignment="1">
      <alignment horizontal="center"/>
      <protection/>
    </xf>
    <xf numFmtId="182" fontId="25" fillId="0" borderId="123" xfId="44" applyNumberFormat="1" applyFont="1" applyFill="1" applyBorder="1" applyAlignment="1" applyProtection="1">
      <alignment/>
      <protection/>
    </xf>
    <xf numFmtId="0" fontId="26" fillId="0" borderId="157" xfId="69" applyFont="1" applyBorder="1">
      <alignment/>
      <protection/>
    </xf>
    <xf numFmtId="0" fontId="26" fillId="0" borderId="134" xfId="69" applyFont="1" applyBorder="1">
      <alignment/>
      <protection/>
    </xf>
    <xf numFmtId="0" fontId="26" fillId="0" borderId="138" xfId="69" applyFont="1" applyBorder="1">
      <alignment/>
      <protection/>
    </xf>
    <xf numFmtId="0" fontId="26" fillId="0" borderId="130" xfId="69" applyFont="1" applyBorder="1">
      <alignment/>
      <protection/>
    </xf>
    <xf numFmtId="0" fontId="25" fillId="0" borderId="151" xfId="69" applyFont="1" applyBorder="1">
      <alignment/>
      <protection/>
    </xf>
    <xf numFmtId="0" fontId="25" fillId="0" borderId="44" xfId="69" applyFont="1" applyBorder="1">
      <alignment/>
      <protection/>
    </xf>
    <xf numFmtId="182" fontId="25" fillId="0" borderId="45" xfId="44" applyNumberFormat="1" applyFont="1" applyFill="1" applyBorder="1" applyAlignment="1" applyProtection="1">
      <alignment/>
      <protection/>
    </xf>
    <xf numFmtId="0" fontId="11" fillId="0" borderId="0" xfId="69" applyFont="1">
      <alignment/>
      <protection/>
    </xf>
    <xf numFmtId="0" fontId="26" fillId="0" borderId="136" xfId="69" applyFont="1" applyBorder="1">
      <alignment/>
      <protection/>
    </xf>
    <xf numFmtId="0" fontId="26" fillId="0" borderId="124" xfId="69" applyFont="1" applyBorder="1">
      <alignment/>
      <protection/>
    </xf>
    <xf numFmtId="0" fontId="10" fillId="0" borderId="0" xfId="69" applyFont="1">
      <alignment/>
      <protection/>
    </xf>
    <xf numFmtId="0" fontId="54" fillId="0" borderId="161" xfId="69" applyFont="1" applyBorder="1">
      <alignment/>
      <protection/>
    </xf>
    <xf numFmtId="0" fontId="25" fillId="0" borderId="146" xfId="69" applyFont="1" applyBorder="1">
      <alignment/>
      <protection/>
    </xf>
    <xf numFmtId="182" fontId="25" fillId="0" borderId="143" xfId="44" applyNumberFormat="1" applyFont="1" applyFill="1" applyBorder="1" applyAlignment="1" applyProtection="1">
      <alignment/>
      <protection/>
    </xf>
    <xf numFmtId="0" fontId="26" fillId="0" borderId="121" xfId="69" applyFont="1" applyBorder="1">
      <alignment/>
      <protection/>
    </xf>
    <xf numFmtId="0" fontId="26" fillId="0" borderId="122" xfId="69" applyFont="1" applyBorder="1">
      <alignment/>
      <protection/>
    </xf>
    <xf numFmtId="182" fontId="26" fillId="0" borderId="123" xfId="44" applyNumberFormat="1" applyFont="1" applyFill="1" applyBorder="1" applyAlignment="1" applyProtection="1">
      <alignment/>
      <protection/>
    </xf>
    <xf numFmtId="0" fontId="25" fillId="0" borderId="49" xfId="69" applyFont="1" applyBorder="1">
      <alignment/>
      <protection/>
    </xf>
    <xf numFmtId="0" fontId="25" fillId="0" borderId="120" xfId="69" applyFont="1" applyBorder="1">
      <alignment/>
      <protection/>
    </xf>
    <xf numFmtId="182" fontId="25" fillId="0" borderId="150" xfId="44" applyNumberFormat="1" applyFont="1" applyFill="1" applyBorder="1" applyAlignment="1" applyProtection="1">
      <alignment/>
      <protection/>
    </xf>
    <xf numFmtId="0" fontId="12" fillId="0" borderId="0" xfId="69" applyFont="1">
      <alignment/>
      <protection/>
    </xf>
    <xf numFmtId="0" fontId="26" fillId="0" borderId="137" xfId="69" applyFont="1" applyBorder="1">
      <alignment/>
      <protection/>
    </xf>
    <xf numFmtId="0" fontId="26" fillId="0" borderId="127" xfId="69" applyFont="1" applyBorder="1">
      <alignment/>
      <protection/>
    </xf>
    <xf numFmtId="0" fontId="26" fillId="0" borderId="161" xfId="69" applyFont="1" applyBorder="1">
      <alignment/>
      <protection/>
    </xf>
    <xf numFmtId="0" fontId="26" fillId="0" borderId="146" xfId="69" applyFont="1" applyBorder="1">
      <alignment/>
      <protection/>
    </xf>
    <xf numFmtId="182" fontId="26" fillId="0" borderId="143" xfId="44" applyNumberFormat="1" applyFont="1" applyFill="1" applyBorder="1" applyAlignment="1" applyProtection="1">
      <alignment/>
      <protection/>
    </xf>
    <xf numFmtId="0" fontId="26" fillId="0" borderId="19" xfId="69" applyFont="1" applyBorder="1">
      <alignment/>
      <protection/>
    </xf>
    <xf numFmtId="0" fontId="26" fillId="0" borderId="20" xfId="69" applyFont="1" applyBorder="1">
      <alignment/>
      <protection/>
    </xf>
    <xf numFmtId="182" fontId="26" fillId="0" borderId="165" xfId="44" applyNumberFormat="1" applyFont="1" applyFill="1" applyBorder="1" applyAlignment="1" applyProtection="1">
      <alignment/>
      <protection/>
    </xf>
    <xf numFmtId="0" fontId="26" fillId="0" borderId="21" xfId="69" applyFont="1" applyBorder="1">
      <alignment/>
      <protection/>
    </xf>
    <xf numFmtId="0" fontId="26" fillId="0" borderId="16" xfId="69" applyFont="1" applyBorder="1">
      <alignment/>
      <protection/>
    </xf>
    <xf numFmtId="182" fontId="26" fillId="0" borderId="38" xfId="44" applyNumberFormat="1" applyFont="1" applyFill="1" applyBorder="1" applyAlignment="1" applyProtection="1">
      <alignment/>
      <protection/>
    </xf>
    <xf numFmtId="0" fontId="25" fillId="0" borderId="166" xfId="69" applyFont="1" applyBorder="1">
      <alignment/>
      <protection/>
    </xf>
    <xf numFmtId="0" fontId="25" fillId="0" borderId="167" xfId="69" applyFont="1" applyBorder="1">
      <alignment/>
      <protection/>
    </xf>
    <xf numFmtId="182" fontId="25" fillId="0" borderId="18" xfId="44" applyNumberFormat="1" applyFont="1" applyFill="1" applyBorder="1" applyAlignment="1" applyProtection="1">
      <alignment/>
      <protection/>
    </xf>
    <xf numFmtId="0" fontId="21" fillId="0" borderId="162" xfId="69" applyFont="1" applyBorder="1">
      <alignment/>
      <protection/>
    </xf>
    <xf numFmtId="182" fontId="21" fillId="0" borderId="150" xfId="44" applyNumberFormat="1" applyFont="1" applyFill="1" applyBorder="1" applyAlignment="1" applyProtection="1">
      <alignment/>
      <protection/>
    </xf>
    <xf numFmtId="0" fontId="21" fillId="0" borderId="121" xfId="69" applyFont="1" applyBorder="1">
      <alignment/>
      <protection/>
    </xf>
    <xf numFmtId="0" fontId="21" fillId="0" borderId="122" xfId="69" applyFont="1" applyBorder="1">
      <alignment/>
      <protection/>
    </xf>
    <xf numFmtId="0" fontId="21" fillId="0" borderId="151" xfId="69" applyFont="1" applyBorder="1">
      <alignment/>
      <protection/>
    </xf>
    <xf numFmtId="0" fontId="21" fillId="0" borderId="44" xfId="69" applyFont="1" applyBorder="1">
      <alignment/>
      <protection/>
    </xf>
    <xf numFmtId="0" fontId="7" fillId="0" borderId="10" xfId="69" applyFont="1" applyBorder="1">
      <alignment/>
      <protection/>
    </xf>
    <xf numFmtId="182" fontId="55" fillId="0" borderId="10" xfId="44" applyNumberFormat="1" applyFont="1" applyFill="1" applyBorder="1" applyAlignment="1" applyProtection="1">
      <alignment/>
      <protection/>
    </xf>
    <xf numFmtId="0" fontId="21" fillId="0" borderId="0" xfId="69" applyFont="1" applyBorder="1">
      <alignment/>
      <protection/>
    </xf>
    <xf numFmtId="182" fontId="7" fillId="0" borderId="10" xfId="44" applyNumberFormat="1" applyFont="1" applyFill="1" applyBorder="1" applyAlignment="1" applyProtection="1">
      <alignment/>
      <protection/>
    </xf>
    <xf numFmtId="0" fontId="21" fillId="0" borderId="10" xfId="69" applyFont="1" applyBorder="1">
      <alignment/>
      <protection/>
    </xf>
    <xf numFmtId="182" fontId="7" fillId="0" borderId="72" xfId="44" applyNumberFormat="1" applyFont="1" applyFill="1" applyBorder="1" applyAlignment="1" applyProtection="1">
      <alignment/>
      <protection/>
    </xf>
    <xf numFmtId="0" fontId="26" fillId="0" borderId="22" xfId="69" applyFont="1" applyBorder="1">
      <alignment/>
      <protection/>
    </xf>
    <xf numFmtId="0" fontId="26" fillId="0" borderId="23" xfId="69" applyFont="1" applyBorder="1">
      <alignment/>
      <protection/>
    </xf>
    <xf numFmtId="0" fontId="25" fillId="0" borderId="144" xfId="69" applyFont="1" applyBorder="1">
      <alignment/>
      <protection/>
    </xf>
    <xf numFmtId="0" fontId="25" fillId="0" borderId="145" xfId="69" applyFont="1" applyBorder="1">
      <alignment/>
      <protection/>
    </xf>
    <xf numFmtId="182" fontId="25" fillId="0" borderId="47" xfId="44" applyNumberFormat="1" applyFont="1" applyFill="1" applyBorder="1" applyAlignment="1" applyProtection="1">
      <alignment/>
      <protection/>
    </xf>
    <xf numFmtId="0" fontId="25" fillId="0" borderId="122" xfId="69" applyFont="1" applyBorder="1">
      <alignment/>
      <protection/>
    </xf>
    <xf numFmtId="0" fontId="38" fillId="0" borderId="0" xfId="69" applyFont="1">
      <alignment/>
      <protection/>
    </xf>
    <xf numFmtId="0" fontId="55" fillId="0" borderId="10" xfId="69" applyFont="1" applyBorder="1">
      <alignment/>
      <protection/>
    </xf>
    <xf numFmtId="0" fontId="25" fillId="0" borderId="121" xfId="69" applyFont="1" applyBorder="1">
      <alignment/>
      <protection/>
    </xf>
    <xf numFmtId="0" fontId="26" fillId="0" borderId="0" xfId="69" applyFont="1">
      <alignment/>
      <protection/>
    </xf>
    <xf numFmtId="0" fontId="15" fillId="0" borderId="0" xfId="69" applyFont="1">
      <alignment/>
      <protection/>
    </xf>
    <xf numFmtId="0" fontId="21" fillId="0" borderId="0" xfId="69" applyFont="1">
      <alignment/>
      <protection/>
    </xf>
    <xf numFmtId="0" fontId="7" fillId="0" borderId="0" xfId="69" applyFont="1">
      <alignment/>
      <protection/>
    </xf>
    <xf numFmtId="0" fontId="25" fillId="0" borderId="121" xfId="69" applyFont="1" applyBorder="1" applyAlignment="1">
      <alignment vertical="center"/>
      <protection/>
    </xf>
    <xf numFmtId="0" fontId="25" fillId="0" borderId="122" xfId="69" applyFont="1" applyBorder="1" applyAlignment="1">
      <alignment vertical="center"/>
      <protection/>
    </xf>
    <xf numFmtId="0" fontId="25" fillId="0" borderId="123" xfId="69" applyFont="1" applyBorder="1" applyAlignment="1">
      <alignment vertical="center"/>
      <protection/>
    </xf>
    <xf numFmtId="0" fontId="25" fillId="0" borderId="0" xfId="69" applyFont="1">
      <alignment/>
      <protection/>
    </xf>
    <xf numFmtId="0" fontId="55" fillId="0" borderId="0" xfId="69" applyFont="1">
      <alignment/>
      <protection/>
    </xf>
    <xf numFmtId="0" fontId="26" fillId="0" borderId="157" xfId="69" applyFont="1" applyBorder="1" applyAlignment="1">
      <alignment vertical="center"/>
      <protection/>
    </xf>
    <xf numFmtId="182" fontId="25" fillId="0" borderId="134" xfId="44" applyNumberFormat="1" applyFont="1" applyFill="1" applyBorder="1" applyAlignment="1" applyProtection="1">
      <alignment vertical="center"/>
      <protection/>
    </xf>
    <xf numFmtId="182" fontId="25" fillId="0" borderId="135" xfId="44" applyNumberFormat="1" applyFont="1" applyFill="1" applyBorder="1" applyAlignment="1" applyProtection="1">
      <alignment vertical="center"/>
      <protection/>
    </xf>
    <xf numFmtId="0" fontId="26" fillId="0" borderId="137" xfId="69" applyFont="1" applyBorder="1" applyAlignment="1">
      <alignment vertical="center"/>
      <protection/>
    </xf>
    <xf numFmtId="182" fontId="25" fillId="0" borderId="127" xfId="44" applyNumberFormat="1" applyFont="1" applyFill="1" applyBorder="1" applyAlignment="1" applyProtection="1">
      <alignment vertical="center"/>
      <protection/>
    </xf>
    <xf numFmtId="182" fontId="25" fillId="0" borderId="128" xfId="44" applyNumberFormat="1" applyFont="1" applyFill="1" applyBorder="1" applyAlignment="1" applyProtection="1">
      <alignment vertical="center"/>
      <protection/>
    </xf>
    <xf numFmtId="182" fontId="26" fillId="0" borderId="127" xfId="44" applyNumberFormat="1" applyFont="1" applyFill="1" applyBorder="1" applyAlignment="1" applyProtection="1">
      <alignment vertical="center"/>
      <protection/>
    </xf>
    <xf numFmtId="182" fontId="26" fillId="0" borderId="128" xfId="44" applyNumberFormat="1" applyFont="1" applyFill="1" applyBorder="1" applyAlignment="1" applyProtection="1">
      <alignment vertical="center"/>
      <protection/>
    </xf>
    <xf numFmtId="0" fontId="4" fillId="0" borderId="0" xfId="69" applyFont="1">
      <alignment/>
      <protection/>
    </xf>
    <xf numFmtId="0" fontId="26" fillId="0" borderId="137" xfId="69" applyFont="1" applyBorder="1" applyAlignment="1">
      <alignment vertical="center" wrapText="1"/>
      <protection/>
    </xf>
    <xf numFmtId="0" fontId="26" fillId="0" borderId="138" xfId="69" applyFont="1" applyBorder="1" applyAlignment="1">
      <alignment vertical="center" wrapText="1"/>
      <protection/>
    </xf>
    <xf numFmtId="182" fontId="26" fillId="0" borderId="130" xfId="44" applyNumberFormat="1" applyFont="1" applyFill="1" applyBorder="1" applyAlignment="1" applyProtection="1">
      <alignment vertical="center"/>
      <protection/>
    </xf>
    <xf numFmtId="0" fontId="25" fillId="0" borderId="123" xfId="69" applyFont="1" applyBorder="1" applyAlignment="1">
      <alignment horizontal="center" vertical="center"/>
      <protection/>
    </xf>
    <xf numFmtId="182" fontId="26" fillId="0" borderId="135" xfId="44" applyNumberFormat="1" applyFont="1" applyFill="1" applyBorder="1" applyAlignment="1" applyProtection="1">
      <alignment vertical="center"/>
      <protection/>
    </xf>
    <xf numFmtId="0" fontId="26" fillId="0" borderId="138" xfId="69" applyFont="1" applyBorder="1" applyAlignment="1">
      <alignment vertical="center"/>
      <protection/>
    </xf>
    <xf numFmtId="182" fontId="26" fillId="0" borderId="131" xfId="44" applyNumberFormat="1" applyFont="1" applyFill="1" applyBorder="1" applyAlignment="1" applyProtection="1">
      <alignment vertical="center"/>
      <protection/>
    </xf>
    <xf numFmtId="182" fontId="21" fillId="0" borderId="123" xfId="44" applyNumberFormat="1" applyFont="1" applyFill="1" applyBorder="1" applyAlignment="1" applyProtection="1">
      <alignment vertical="center"/>
      <protection/>
    </xf>
    <xf numFmtId="0" fontId="0" fillId="0" borderId="0" xfId="63">
      <alignment/>
      <protection/>
    </xf>
    <xf numFmtId="182" fontId="0" fillId="0" borderId="0" xfId="42" applyNumberFormat="1" applyFill="1" applyBorder="1" applyAlignment="1" applyProtection="1">
      <alignment/>
      <protection/>
    </xf>
    <xf numFmtId="0" fontId="1" fillId="0" borderId="0" xfId="63" applyFont="1">
      <alignment/>
      <protection/>
    </xf>
    <xf numFmtId="182" fontId="0" fillId="0" borderId="0" xfId="63" applyNumberFormat="1">
      <alignment/>
      <protection/>
    </xf>
    <xf numFmtId="0" fontId="20" fillId="0" borderId="0" xfId="63" applyFont="1" applyAlignment="1">
      <alignment horizontal="center"/>
      <protection/>
    </xf>
    <xf numFmtId="178" fontId="21" fillId="33" borderId="55" xfId="43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78" fontId="6" fillId="35" borderId="10" xfId="43" applyNumberFormat="1" applyFont="1" applyFill="1" applyBorder="1" applyAlignment="1">
      <alignment horizontal="center"/>
    </xf>
    <xf numFmtId="3" fontId="4" fillId="0" borderId="15" xfId="61" applyNumberFormat="1" applyFont="1" applyBorder="1">
      <alignment/>
      <protection/>
    </xf>
    <xf numFmtId="3" fontId="4" fillId="34" borderId="69" xfId="61" applyNumberFormat="1" applyFont="1" applyFill="1" applyBorder="1" applyAlignment="1">
      <alignment/>
      <protection/>
    </xf>
    <xf numFmtId="0" fontId="4" fillId="0" borderId="68" xfId="61" applyFont="1" applyBorder="1">
      <alignment/>
      <protection/>
    </xf>
    <xf numFmtId="3" fontId="4" fillId="0" borderId="70" xfId="61" applyNumberFormat="1" applyFont="1" applyBorder="1">
      <alignment/>
      <protection/>
    </xf>
    <xf numFmtId="0" fontId="4" fillId="0" borderId="13" xfId="61" applyFont="1" applyBorder="1">
      <alignment/>
      <protection/>
    </xf>
    <xf numFmtId="3" fontId="4" fillId="0" borderId="60" xfId="61" applyNumberFormat="1" applyFont="1" applyBorder="1">
      <alignment/>
      <protection/>
    </xf>
    <xf numFmtId="3" fontId="4" fillId="0" borderId="13" xfId="61" applyNumberFormat="1" applyFont="1" applyBorder="1">
      <alignment/>
      <protection/>
    </xf>
    <xf numFmtId="0" fontId="5" fillId="0" borderId="61" xfId="61" applyFont="1" applyBorder="1">
      <alignment/>
      <protection/>
    </xf>
    <xf numFmtId="3" fontId="5" fillId="0" borderId="168" xfId="61" applyNumberFormat="1" applyFont="1" applyBorder="1">
      <alignment/>
      <protection/>
    </xf>
    <xf numFmtId="3" fontId="5" fillId="0" borderId="50" xfId="61" applyNumberFormat="1" applyFont="1" applyBorder="1">
      <alignment/>
      <protection/>
    </xf>
    <xf numFmtId="3" fontId="5" fillId="0" borderId="169" xfId="61" applyNumberFormat="1" applyFont="1" applyBorder="1">
      <alignment/>
      <protection/>
    </xf>
    <xf numFmtId="3" fontId="5" fillId="0" borderId="17" xfId="61" applyNumberFormat="1" applyFont="1" applyBorder="1">
      <alignment/>
      <protection/>
    </xf>
    <xf numFmtId="3" fontId="5" fillId="0" borderId="170" xfId="61" applyNumberFormat="1" applyFont="1" applyBorder="1">
      <alignment/>
      <protection/>
    </xf>
    <xf numFmtId="3" fontId="5" fillId="34" borderId="50" xfId="61" applyNumberFormat="1" applyFont="1" applyFill="1" applyBorder="1">
      <alignment/>
      <protection/>
    </xf>
    <xf numFmtId="3" fontId="4" fillId="34" borderId="91" xfId="61" applyNumberFormat="1" applyFont="1" applyFill="1" applyBorder="1">
      <alignment/>
      <protection/>
    </xf>
    <xf numFmtId="3" fontId="5" fillId="34" borderId="50" xfId="61" applyNumberFormat="1" applyFont="1" applyFill="1" applyBorder="1" applyAlignment="1">
      <alignment/>
      <protection/>
    </xf>
    <xf numFmtId="3" fontId="4" fillId="0" borderId="68" xfId="61" applyNumberFormat="1" applyFont="1" applyBorder="1">
      <alignment/>
      <protection/>
    </xf>
    <xf numFmtId="3" fontId="4" fillId="0" borderId="64" xfId="61" applyNumberFormat="1" applyFont="1" applyBorder="1">
      <alignment/>
      <protection/>
    </xf>
    <xf numFmtId="3" fontId="4" fillId="0" borderId="89" xfId="61" applyNumberFormat="1" applyFont="1" applyBorder="1">
      <alignment/>
      <protection/>
    </xf>
    <xf numFmtId="0" fontId="4" fillId="0" borderId="65" xfId="61" applyFont="1" applyBorder="1">
      <alignment/>
      <protection/>
    </xf>
    <xf numFmtId="3" fontId="5" fillId="0" borderId="0" xfId="61" applyNumberFormat="1" applyFont="1" applyBorder="1">
      <alignment/>
      <protection/>
    </xf>
    <xf numFmtId="3" fontId="4" fillId="36" borderId="15" xfId="61" applyNumberFormat="1" applyFont="1" applyFill="1" applyBorder="1" applyAlignment="1">
      <alignment/>
      <protection/>
    </xf>
    <xf numFmtId="3" fontId="4" fillId="36" borderId="12" xfId="61" applyNumberFormat="1" applyFont="1" applyFill="1" applyBorder="1" applyAlignment="1">
      <alignment/>
      <protection/>
    </xf>
    <xf numFmtId="3" fontId="4" fillId="36" borderId="14" xfId="61" applyNumberFormat="1" applyFont="1" applyFill="1" applyBorder="1" applyAlignment="1">
      <alignment/>
      <protection/>
    </xf>
    <xf numFmtId="175" fontId="10" fillId="0" borderId="131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1" applyAlignment="1">
      <alignment/>
      <protection/>
    </xf>
    <xf numFmtId="0" fontId="6" fillId="0" borderId="123" xfId="65" applyFont="1" applyFill="1" applyBorder="1" applyAlignment="1" applyProtection="1">
      <alignment vertical="center" wrapText="1"/>
      <protection/>
    </xf>
    <xf numFmtId="182" fontId="6" fillId="0" borderId="131" xfId="44" applyNumberFormat="1" applyFont="1" applyFill="1" applyBorder="1" applyAlignment="1" applyProtection="1">
      <alignment vertical="center" wrapText="1"/>
      <protection/>
    </xf>
    <xf numFmtId="182" fontId="10" fillId="0" borderId="125" xfId="44" applyNumberFormat="1" applyFont="1" applyFill="1" applyBorder="1" applyAlignment="1" applyProtection="1">
      <alignment vertical="center" wrapText="1"/>
      <protection locked="0"/>
    </xf>
    <xf numFmtId="182" fontId="10" fillId="0" borderId="128" xfId="44" applyNumberFormat="1" applyFont="1" applyFill="1" applyBorder="1" applyAlignment="1" applyProtection="1">
      <alignment vertical="center" wrapText="1"/>
      <protection/>
    </xf>
    <xf numFmtId="182" fontId="10" fillId="0" borderId="143" xfId="44" applyNumberFormat="1" applyFont="1" applyFill="1" applyBorder="1" applyAlignment="1" applyProtection="1">
      <alignment vertical="center" wrapText="1"/>
      <protection/>
    </xf>
    <xf numFmtId="182" fontId="10" fillId="0" borderId="46" xfId="44" applyNumberFormat="1" applyFont="1" applyFill="1" applyBorder="1" applyAlignment="1" applyProtection="1">
      <alignment vertical="center" wrapText="1"/>
      <protection/>
    </xf>
    <xf numFmtId="182" fontId="10" fillId="0" borderId="150" xfId="44" applyNumberFormat="1" applyFont="1" applyFill="1" applyBorder="1" applyAlignment="1" applyProtection="1">
      <alignment vertical="center" wrapText="1"/>
      <protection/>
    </xf>
    <xf numFmtId="182" fontId="10" fillId="0" borderId="131" xfId="44" applyNumberFormat="1" applyFont="1" applyFill="1" applyBorder="1" applyAlignment="1" applyProtection="1">
      <alignment vertical="center" wrapText="1"/>
      <protection/>
    </xf>
    <xf numFmtId="182" fontId="10" fillId="0" borderId="95" xfId="44" applyNumberFormat="1" applyFont="1" applyFill="1" applyBorder="1" applyAlignment="1" applyProtection="1">
      <alignment vertical="center" wrapText="1"/>
      <protection/>
    </xf>
    <xf numFmtId="182" fontId="10" fillId="0" borderId="128" xfId="44" applyNumberFormat="1" applyFont="1" applyFill="1" applyBorder="1" applyAlignment="1" applyProtection="1">
      <alignment vertical="center" wrapText="1"/>
      <protection locked="0"/>
    </xf>
    <xf numFmtId="182" fontId="10" fillId="0" borderId="131" xfId="44" applyNumberFormat="1" applyFont="1" applyFill="1" applyBorder="1" applyAlignment="1" applyProtection="1">
      <alignment vertical="center" wrapText="1"/>
      <protection locked="0"/>
    </xf>
    <xf numFmtId="182" fontId="10" fillId="0" borderId="135" xfId="44" applyNumberFormat="1" applyFont="1" applyFill="1" applyBorder="1" applyAlignment="1" applyProtection="1">
      <alignment vertical="center" wrapText="1"/>
      <protection/>
    </xf>
    <xf numFmtId="182" fontId="10" fillId="0" borderId="125" xfId="44" applyNumberFormat="1" applyFont="1" applyFill="1" applyBorder="1" applyAlignment="1" applyProtection="1">
      <alignment vertical="center" wrapText="1"/>
      <protection/>
    </xf>
    <xf numFmtId="182" fontId="6" fillId="0" borderId="91" xfId="44" applyNumberFormat="1" applyFont="1" applyFill="1" applyBorder="1" applyAlignment="1" applyProtection="1">
      <alignment vertical="center" wrapText="1"/>
      <protection/>
    </xf>
    <xf numFmtId="3" fontId="17" fillId="0" borderId="49" xfId="61" applyNumberFormat="1" applyFont="1" applyFill="1" applyBorder="1">
      <alignment/>
      <protection/>
    </xf>
    <xf numFmtId="3" fontId="9" fillId="0" borderId="109" xfId="61" applyNumberFormat="1" applyFont="1" applyFill="1" applyBorder="1" applyAlignment="1">
      <alignment wrapText="1"/>
      <protection/>
    </xf>
    <xf numFmtId="3" fontId="11" fillId="0" borderId="109" xfId="61" applyNumberFormat="1" applyFont="1" applyFill="1" applyBorder="1">
      <alignment/>
      <protection/>
    </xf>
    <xf numFmtId="3" fontId="11" fillId="0" borderId="46" xfId="61" applyNumberFormat="1" applyFont="1" applyFill="1" applyBorder="1">
      <alignment/>
      <protection/>
    </xf>
    <xf numFmtId="3" fontId="11" fillId="0" borderId="48" xfId="61" applyNumberFormat="1" applyFont="1" applyFill="1" applyBorder="1">
      <alignment/>
      <protection/>
    </xf>
    <xf numFmtId="3" fontId="6" fillId="0" borderId="46" xfId="61" applyNumberFormat="1" applyFont="1" applyFill="1" applyBorder="1">
      <alignment/>
      <protection/>
    </xf>
    <xf numFmtId="3" fontId="11" fillId="34" borderId="48" xfId="61" applyNumberFormat="1" applyFont="1" applyFill="1" applyBorder="1">
      <alignment/>
      <protection/>
    </xf>
    <xf numFmtId="3" fontId="11" fillId="34" borderId="109" xfId="61" applyNumberFormat="1" applyFont="1" applyFill="1" applyBorder="1">
      <alignment/>
      <protection/>
    </xf>
    <xf numFmtId="3" fontId="11" fillId="34" borderId="46" xfId="61" applyNumberFormat="1" applyFont="1" applyFill="1" applyBorder="1">
      <alignment/>
      <protection/>
    </xf>
    <xf numFmtId="3" fontId="9" fillId="34" borderId="61" xfId="61" applyNumberFormat="1" applyFont="1" applyFill="1" applyBorder="1" applyAlignment="1">
      <alignment wrapText="1"/>
      <protection/>
    </xf>
    <xf numFmtId="3" fontId="6" fillId="34" borderId="168" xfId="61" applyNumberFormat="1" applyFont="1" applyFill="1" applyBorder="1">
      <alignment/>
      <protection/>
    </xf>
    <xf numFmtId="3" fontId="6" fillId="34" borderId="50" xfId="61" applyNumberFormat="1" applyFont="1" applyFill="1" applyBorder="1">
      <alignment/>
      <protection/>
    </xf>
    <xf numFmtId="3" fontId="6" fillId="34" borderId="62" xfId="61" applyNumberFormat="1" applyFont="1" applyFill="1" applyBorder="1">
      <alignment/>
      <protection/>
    </xf>
    <xf numFmtId="3" fontId="6" fillId="0" borderId="50" xfId="61" applyNumberFormat="1" applyFont="1" applyFill="1" applyBorder="1">
      <alignment/>
      <protection/>
    </xf>
    <xf numFmtId="3" fontId="17" fillId="34" borderId="169" xfId="61" applyNumberFormat="1" applyFont="1" applyFill="1" applyBorder="1">
      <alignment/>
      <protection/>
    </xf>
    <xf numFmtId="3" fontId="17" fillId="0" borderId="171" xfId="61" applyNumberFormat="1" applyFont="1" applyFill="1" applyBorder="1">
      <alignment/>
      <protection/>
    </xf>
    <xf numFmtId="0" fontId="21" fillId="0" borderId="149" xfId="61" applyFont="1" applyBorder="1">
      <alignment/>
      <protection/>
    </xf>
    <xf numFmtId="0" fontId="21" fillId="0" borderId="81" xfId="61" applyFont="1" applyBorder="1">
      <alignment/>
      <protection/>
    </xf>
    <xf numFmtId="0" fontId="21" fillId="0" borderId="18" xfId="61" applyFont="1" applyBorder="1" applyAlignment="1">
      <alignment vertical="center" wrapText="1"/>
      <protection/>
    </xf>
    <xf numFmtId="0" fontId="21" fillId="0" borderId="18" xfId="61" applyFont="1" applyBorder="1">
      <alignment/>
      <protection/>
    </xf>
    <xf numFmtId="0" fontId="21" fillId="0" borderId="163" xfId="61" applyFont="1" applyBorder="1">
      <alignment/>
      <protection/>
    </xf>
    <xf numFmtId="0" fontId="21" fillId="0" borderId="150" xfId="61" applyFont="1" applyBorder="1">
      <alignment/>
      <protection/>
    </xf>
    <xf numFmtId="0" fontId="26" fillId="0" borderId="172" xfId="61" applyFont="1" applyBorder="1">
      <alignment/>
      <protection/>
    </xf>
    <xf numFmtId="0" fontId="21" fillId="0" borderId="173" xfId="61" applyFont="1" applyBorder="1">
      <alignment/>
      <protection/>
    </xf>
    <xf numFmtId="182" fontId="21" fillId="0" borderId="174" xfId="44" applyNumberFormat="1" applyFont="1" applyFill="1" applyBorder="1" applyAlignment="1" applyProtection="1">
      <alignment/>
      <protection/>
    </xf>
    <xf numFmtId="182" fontId="21" fillId="0" borderId="175" xfId="44" applyNumberFormat="1" applyFont="1" applyFill="1" applyBorder="1" applyAlignment="1" applyProtection="1">
      <alignment/>
      <protection/>
    </xf>
    <xf numFmtId="182" fontId="21" fillId="0" borderId="72" xfId="44" applyNumberFormat="1" applyFont="1" applyFill="1" applyBorder="1" applyAlignment="1" applyProtection="1">
      <alignment/>
      <protection/>
    </xf>
    <xf numFmtId="0" fontId="21" fillId="0" borderId="133" xfId="61" applyFont="1" applyBorder="1">
      <alignment/>
      <protection/>
    </xf>
    <xf numFmtId="182" fontId="21" fillId="34" borderId="134" xfId="44" applyNumberFormat="1" applyFont="1" applyFill="1" applyBorder="1" applyAlignment="1" applyProtection="1">
      <alignment/>
      <protection/>
    </xf>
    <xf numFmtId="1" fontId="21" fillId="0" borderId="135" xfId="61" applyNumberFormat="1" applyFont="1" applyBorder="1" applyAlignment="1">
      <alignment horizontal="center"/>
      <protection/>
    </xf>
    <xf numFmtId="0" fontId="21" fillId="0" borderId="126" xfId="61" applyFont="1" applyBorder="1" applyAlignment="1">
      <alignment vertical="center" wrapText="1"/>
      <protection/>
    </xf>
    <xf numFmtId="0" fontId="21" fillId="0" borderId="126" xfId="61" applyFont="1" applyBorder="1">
      <alignment/>
      <protection/>
    </xf>
    <xf numFmtId="0" fontId="21" fillId="0" borderId="129" xfId="61" applyFont="1" applyBorder="1">
      <alignment/>
      <protection/>
    </xf>
    <xf numFmtId="0" fontId="21" fillId="0" borderId="139" xfId="61" applyFont="1" applyBorder="1">
      <alignment/>
      <protection/>
    </xf>
    <xf numFmtId="182" fontId="21" fillId="34" borderId="44" xfId="44" applyNumberFormat="1" applyFont="1" applyFill="1" applyBorder="1" applyAlignment="1" applyProtection="1">
      <alignment/>
      <protection/>
    </xf>
    <xf numFmtId="1" fontId="21" fillId="0" borderId="45" xfId="61" applyNumberFormat="1" applyFont="1" applyBorder="1" applyAlignment="1">
      <alignment horizontal="center"/>
      <protection/>
    </xf>
    <xf numFmtId="182" fontId="21" fillId="34" borderId="145" xfId="44" applyNumberFormat="1" applyFont="1" applyFill="1" applyBorder="1" applyAlignment="1" applyProtection="1">
      <alignment/>
      <protection/>
    </xf>
    <xf numFmtId="1" fontId="21" fillId="0" borderId="47" xfId="61" applyNumberFormat="1" applyFont="1" applyBorder="1" applyAlignment="1">
      <alignment horizontal="center"/>
      <protection/>
    </xf>
    <xf numFmtId="182" fontId="21" fillId="34" borderId="16" xfId="44" applyNumberFormat="1" applyFont="1" applyFill="1" applyBorder="1" applyAlignment="1" applyProtection="1">
      <alignment/>
      <protection/>
    </xf>
    <xf numFmtId="0" fontId="21" fillId="0" borderId="19" xfId="61" applyFont="1" applyBorder="1">
      <alignment/>
      <protection/>
    </xf>
    <xf numFmtId="182" fontId="21" fillId="34" borderId="20" xfId="44" applyNumberFormat="1" applyFont="1" applyFill="1" applyBorder="1" applyAlignment="1" applyProtection="1">
      <alignment/>
      <protection/>
    </xf>
    <xf numFmtId="1" fontId="21" fillId="0" borderId="29" xfId="61" applyNumberFormat="1" applyFont="1" applyBorder="1" applyAlignment="1">
      <alignment horizontal="center"/>
      <protection/>
    </xf>
    <xf numFmtId="0" fontId="21" fillId="0" borderId="21" xfId="61" applyFont="1" applyBorder="1">
      <alignment/>
      <protection/>
    </xf>
    <xf numFmtId="1" fontId="21" fillId="0" borderId="27" xfId="61" applyNumberFormat="1" applyFont="1" applyBorder="1" applyAlignment="1">
      <alignment horizontal="center"/>
      <protection/>
    </xf>
    <xf numFmtId="0" fontId="21" fillId="0" borderId="21" xfId="61" applyFont="1" applyBorder="1" applyAlignment="1">
      <alignment vertical="center" wrapText="1"/>
      <protection/>
    </xf>
    <xf numFmtId="0" fontId="21" fillId="0" borderId="22" xfId="61" applyFont="1" applyBorder="1">
      <alignment/>
      <protection/>
    </xf>
    <xf numFmtId="182" fontId="21" fillId="34" borderId="23" xfId="44" applyNumberFormat="1" applyFont="1" applyFill="1" applyBorder="1" applyAlignment="1" applyProtection="1">
      <alignment/>
      <protection/>
    </xf>
    <xf numFmtId="1" fontId="21" fillId="0" borderId="39" xfId="61" applyNumberFormat="1" applyFont="1" applyBorder="1" applyAlignment="1">
      <alignment horizontal="center"/>
      <protection/>
    </xf>
    <xf numFmtId="178" fontId="5" fillId="0" borderId="55" xfId="43" applyNumberFormat="1" applyFont="1" applyFill="1" applyBorder="1" applyAlignment="1">
      <alignment/>
    </xf>
    <xf numFmtId="0" fontId="21" fillId="0" borderId="176" xfId="69" applyFont="1" applyBorder="1" applyAlignment="1">
      <alignment vertical="center"/>
      <protection/>
    </xf>
    <xf numFmtId="182" fontId="21" fillId="0" borderId="177" xfId="44" applyNumberFormat="1" applyFont="1" applyFill="1" applyBorder="1" applyAlignment="1" applyProtection="1">
      <alignment vertical="center"/>
      <protection/>
    </xf>
    <xf numFmtId="182" fontId="21" fillId="0" borderId="51" xfId="44" applyNumberFormat="1" applyFont="1" applyFill="1" applyBorder="1" applyAlignment="1" applyProtection="1">
      <alignment vertical="center"/>
      <protection/>
    </xf>
    <xf numFmtId="0" fontId="10" fillId="0" borderId="57" xfId="68" applyFont="1" applyBorder="1">
      <alignment/>
      <protection/>
    </xf>
    <xf numFmtId="0" fontId="10" fillId="0" borderId="12" xfId="68" applyFont="1" applyBorder="1">
      <alignment/>
      <protection/>
    </xf>
    <xf numFmtId="0" fontId="10" fillId="0" borderId="13" xfId="68" applyFont="1" applyBorder="1">
      <alignment/>
      <protection/>
    </xf>
    <xf numFmtId="0" fontId="11" fillId="0" borderId="10" xfId="68" applyFont="1" applyBorder="1">
      <alignment/>
      <protection/>
    </xf>
    <xf numFmtId="178" fontId="10" fillId="0" borderId="58" xfId="43" applyNumberFormat="1" applyFont="1" applyBorder="1" applyAlignment="1">
      <alignment/>
    </xf>
    <xf numFmtId="178" fontId="10" fillId="0" borderId="59" xfId="43" applyNumberFormat="1" applyFont="1" applyBorder="1" applyAlignment="1">
      <alignment/>
    </xf>
    <xf numFmtId="178" fontId="10" fillId="0" borderId="60" xfId="43" applyNumberFormat="1" applyFont="1" applyBorder="1" applyAlignment="1">
      <alignment/>
    </xf>
    <xf numFmtId="178" fontId="12" fillId="0" borderId="62" xfId="43" applyNumberFormat="1" applyFont="1" applyBorder="1" applyAlignment="1">
      <alignment/>
    </xf>
    <xf numFmtId="178" fontId="12" fillId="0" borderId="0" xfId="43" applyNumberFormat="1" applyFont="1" applyBorder="1" applyAlignment="1">
      <alignment/>
    </xf>
    <xf numFmtId="178" fontId="11" fillId="0" borderId="62" xfId="43" applyNumberFormat="1" applyFont="1" applyBorder="1" applyAlignment="1">
      <alignment/>
    </xf>
    <xf numFmtId="178" fontId="10" fillId="0" borderId="57" xfId="43" applyNumberFormat="1" applyFont="1" applyBorder="1" applyAlignment="1">
      <alignment/>
    </xf>
    <xf numFmtId="178" fontId="10" fillId="0" borderId="12" xfId="43" applyNumberFormat="1" applyFont="1" applyBorder="1" applyAlignment="1">
      <alignment/>
    </xf>
    <xf numFmtId="178" fontId="10" fillId="0" borderId="13" xfId="43" applyNumberFormat="1" applyFont="1" applyBorder="1" applyAlignment="1">
      <alignment/>
    </xf>
    <xf numFmtId="178" fontId="12" fillId="0" borderId="10" xfId="43" applyNumberFormat="1" applyFont="1" applyBorder="1" applyAlignment="1">
      <alignment/>
    </xf>
    <xf numFmtId="178" fontId="12" fillId="0" borderId="76" xfId="43" applyNumberFormat="1" applyFont="1" applyBorder="1" applyAlignment="1">
      <alignment/>
    </xf>
    <xf numFmtId="178" fontId="11" fillId="0" borderId="10" xfId="43" applyNumberFormat="1" applyFont="1" applyBorder="1" applyAlignment="1">
      <alignment/>
    </xf>
    <xf numFmtId="178" fontId="10" fillId="0" borderId="53" xfId="43" applyNumberFormat="1" applyFont="1" applyBorder="1" applyAlignment="1">
      <alignment/>
    </xf>
    <xf numFmtId="178" fontId="10" fillId="0" borderId="65" xfId="43" applyNumberFormat="1" applyFont="1" applyBorder="1" applyAlignment="1">
      <alignment/>
    </xf>
    <xf numFmtId="178" fontId="10" fillId="0" borderId="67" xfId="43" applyNumberFormat="1" applyFont="1" applyBorder="1" applyAlignment="1">
      <alignment/>
    </xf>
    <xf numFmtId="178" fontId="12" fillId="0" borderId="17" xfId="43" applyNumberFormat="1" applyFont="1" applyBorder="1" applyAlignment="1">
      <alignment/>
    </xf>
    <xf numFmtId="178" fontId="12" fillId="0" borderId="38" xfId="43" applyNumberFormat="1" applyFont="1" applyBorder="1" applyAlignment="1">
      <alignment/>
    </xf>
    <xf numFmtId="178" fontId="11" fillId="0" borderId="17" xfId="43" applyNumberFormat="1" applyFont="1" applyBorder="1" applyAlignment="1">
      <alignment/>
    </xf>
    <xf numFmtId="0" fontId="11" fillId="0" borderId="76" xfId="68" applyFont="1" applyBorder="1">
      <alignment/>
      <protection/>
    </xf>
    <xf numFmtId="178" fontId="57" fillId="0" borderId="62" xfId="43" applyNumberFormat="1" applyFont="1" applyBorder="1" applyAlignment="1">
      <alignment/>
    </xf>
    <xf numFmtId="178" fontId="57" fillId="0" borderId="10" xfId="43" applyNumberFormat="1" applyFont="1" applyBorder="1" applyAlignment="1">
      <alignment/>
    </xf>
    <xf numFmtId="178" fontId="57" fillId="0" borderId="0" xfId="43" applyNumberFormat="1" applyFont="1" applyBorder="1" applyAlignment="1">
      <alignment/>
    </xf>
    <xf numFmtId="178" fontId="57" fillId="0" borderId="76" xfId="43" applyNumberFormat="1" applyFont="1" applyBorder="1" applyAlignment="1">
      <alignment/>
    </xf>
    <xf numFmtId="0" fontId="10" fillId="0" borderId="30" xfId="68" applyFont="1" applyBorder="1" applyAlignment="1">
      <alignment/>
      <protection/>
    </xf>
    <xf numFmtId="178" fontId="10" fillId="0" borderId="28" xfId="43" applyNumberFormat="1" applyFont="1" applyBorder="1" applyAlignment="1">
      <alignment/>
    </xf>
    <xf numFmtId="178" fontId="10" fillId="0" borderId="40" xfId="43" applyNumberFormat="1" applyFont="1" applyBorder="1" applyAlignment="1">
      <alignment horizontal="center"/>
    </xf>
    <xf numFmtId="0" fontId="21" fillId="0" borderId="0" xfId="68" applyFont="1" applyAlignment="1">
      <alignment horizontal="center"/>
      <protection/>
    </xf>
    <xf numFmtId="0" fontId="10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178" fontId="10" fillId="0" borderId="53" xfId="43" applyNumberFormat="1" applyFont="1" applyBorder="1" applyAlignment="1">
      <alignment vertical="center" wrapText="1"/>
    </xf>
    <xf numFmtId="178" fontId="10" fillId="0" borderId="65" xfId="43" applyNumberFormat="1" applyFont="1" applyBorder="1" applyAlignment="1">
      <alignment vertical="center" wrapText="1"/>
    </xf>
    <xf numFmtId="178" fontId="10" fillId="0" borderId="65" xfId="43" applyNumberFormat="1" applyFont="1" applyFill="1" applyBorder="1" applyAlignment="1">
      <alignment vertical="center" wrapText="1"/>
    </xf>
    <xf numFmtId="178" fontId="10" fillId="0" borderId="67" xfId="43" applyNumberFormat="1" applyFont="1" applyFill="1" applyBorder="1" applyAlignment="1">
      <alignment vertical="center" wrapText="1"/>
    </xf>
    <xf numFmtId="178" fontId="10" fillId="0" borderId="83" xfId="43" applyNumberFormat="1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4" fillId="0" borderId="0" xfId="66" applyFont="1" applyFill="1" applyBorder="1" applyAlignment="1">
      <alignment horizontal="center"/>
      <protection/>
    </xf>
    <xf numFmtId="3" fontId="74" fillId="0" borderId="0" xfId="66" applyNumberFormat="1" applyFont="1" applyFill="1" applyBorder="1" applyAlignment="1">
      <alignment horizontal="center"/>
      <protection/>
    </xf>
    <xf numFmtId="175" fontId="75" fillId="0" borderId="0" xfId="66" applyNumberFormat="1" applyFont="1" applyFill="1" applyAlignment="1">
      <alignment horizontal="center" vertical="center" wrapText="1"/>
      <protection/>
    </xf>
    <xf numFmtId="3" fontId="75" fillId="0" borderId="0" xfId="66" applyNumberFormat="1" applyFont="1" applyFill="1" applyAlignment="1">
      <alignment horizontal="center" vertical="center" wrapText="1"/>
      <protection/>
    </xf>
    <xf numFmtId="175" fontId="74" fillId="0" borderId="49" xfId="66" applyNumberFormat="1" applyFont="1" applyFill="1" applyBorder="1" applyAlignment="1">
      <alignment horizontal="center" vertical="center"/>
      <protection/>
    </xf>
    <xf numFmtId="175" fontId="74" fillId="0" borderId="170" xfId="66" applyNumberFormat="1" applyFont="1" applyFill="1" applyBorder="1" applyAlignment="1">
      <alignment horizontal="center" vertical="center" wrapText="1"/>
      <protection/>
    </xf>
    <xf numFmtId="175" fontId="74" fillId="0" borderId="50" xfId="66" applyNumberFormat="1" applyFont="1" applyFill="1" applyBorder="1" applyAlignment="1">
      <alignment horizontal="center" vertical="center" wrapText="1"/>
      <protection/>
    </xf>
    <xf numFmtId="175" fontId="74" fillId="0" borderId="50" xfId="66" applyNumberFormat="1" applyFont="1" applyFill="1" applyBorder="1" applyAlignment="1" applyProtection="1">
      <alignment horizontal="center" vertical="center" wrapText="1"/>
      <protection/>
    </xf>
    <xf numFmtId="3" fontId="74" fillId="0" borderId="50" xfId="66" applyNumberFormat="1" applyFont="1" applyFill="1" applyBorder="1" applyAlignment="1" applyProtection="1">
      <alignment horizontal="center" vertical="center" wrapText="1"/>
      <protection/>
    </xf>
    <xf numFmtId="49" fontId="74" fillId="0" borderId="82" xfId="66" applyNumberFormat="1" applyFont="1" applyFill="1" applyBorder="1" applyAlignment="1">
      <alignment horizontal="center" vertical="center" wrapText="1"/>
      <protection/>
    </xf>
    <xf numFmtId="175" fontId="76" fillId="0" borderId="78" xfId="66" applyNumberFormat="1" applyFont="1" applyFill="1" applyBorder="1" applyAlignment="1" applyProtection="1">
      <alignment horizontal="center" vertical="center" wrapText="1"/>
      <protection locked="0"/>
    </xf>
    <xf numFmtId="176" fontId="76" fillId="0" borderId="78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78" xfId="66" applyNumberFormat="1" applyFont="1" applyFill="1" applyBorder="1" applyAlignment="1" applyProtection="1">
      <alignment horizontal="center" vertical="center" wrapText="1"/>
      <protection locked="0"/>
    </xf>
    <xf numFmtId="49" fontId="76" fillId="0" borderId="78" xfId="66" applyNumberFormat="1" applyFont="1" applyFill="1" applyBorder="1" applyAlignment="1" applyProtection="1">
      <alignment horizontal="center" vertical="center" wrapText="1"/>
      <protection locked="0"/>
    </xf>
    <xf numFmtId="49" fontId="74" fillId="0" borderId="10" xfId="66" applyNumberFormat="1" applyFont="1" applyFill="1" applyBorder="1" applyAlignment="1">
      <alignment horizontal="center" vertical="center" wrapText="1"/>
      <protection/>
    </xf>
    <xf numFmtId="175" fontId="74" fillId="0" borderId="169" xfId="66" applyNumberFormat="1" applyFont="1" applyFill="1" applyBorder="1" applyAlignment="1" applyProtection="1">
      <alignment horizontal="center" vertical="center" wrapText="1"/>
      <protection locked="0"/>
    </xf>
    <xf numFmtId="49" fontId="74" fillId="0" borderId="35" xfId="66" applyNumberFormat="1" applyFont="1" applyFill="1" applyBorder="1" applyAlignment="1">
      <alignment horizontal="center" vertical="center" wrapText="1"/>
      <protection/>
    </xf>
    <xf numFmtId="175" fontId="75" fillId="35" borderId="73" xfId="66" applyNumberFormat="1" applyFont="1" applyFill="1" applyBorder="1" applyAlignment="1" applyProtection="1">
      <alignment horizontal="left" vertical="center" wrapText="1"/>
      <protection locked="0"/>
    </xf>
    <xf numFmtId="176" fontId="76" fillId="0" borderId="20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20" xfId="66" applyNumberFormat="1" applyFont="1" applyFill="1" applyBorder="1" applyAlignment="1" applyProtection="1">
      <alignment horizontal="center" vertical="center" wrapText="1"/>
      <protection locked="0"/>
    </xf>
    <xf numFmtId="175" fontId="76" fillId="35" borderId="20" xfId="66" applyNumberFormat="1" applyFont="1" applyFill="1" applyBorder="1" applyAlignment="1" applyProtection="1">
      <alignment horizontal="center" vertical="center" wrapText="1"/>
      <protection locked="0"/>
    </xf>
    <xf numFmtId="175" fontId="76" fillId="0" borderId="20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178" xfId="66" applyNumberFormat="1" applyFont="1" applyFill="1" applyBorder="1" applyAlignment="1" applyProtection="1">
      <alignment horizontal="center" vertical="center" wrapText="1"/>
      <protection locked="0"/>
    </xf>
    <xf numFmtId="175" fontId="17" fillId="0" borderId="57" xfId="66" applyNumberFormat="1" applyFont="1" applyFill="1" applyBorder="1" applyAlignment="1">
      <alignment horizontal="center" vertical="center" wrapText="1"/>
      <protection/>
    </xf>
    <xf numFmtId="49" fontId="74" fillId="0" borderId="16" xfId="66" applyNumberFormat="1" applyFont="1" applyFill="1" applyBorder="1" applyAlignment="1">
      <alignment horizontal="center" vertical="center" wrapText="1"/>
      <protection/>
    </xf>
    <xf numFmtId="175" fontId="75" fillId="35" borderId="74" xfId="66" applyNumberFormat="1" applyFont="1" applyFill="1" applyBorder="1" applyAlignment="1">
      <alignment horizontal="left" vertical="center" wrapText="1"/>
      <protection/>
    </xf>
    <xf numFmtId="176" fontId="76" fillId="0" borderId="16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16" xfId="66" applyNumberFormat="1" applyFont="1" applyFill="1" applyBorder="1" applyAlignment="1" applyProtection="1">
      <alignment horizontal="center" vertical="center" wrapText="1"/>
      <protection locked="0"/>
    </xf>
    <xf numFmtId="175" fontId="76" fillId="35" borderId="16" xfId="66" applyNumberFormat="1" applyFont="1" applyFill="1" applyBorder="1" applyAlignment="1" applyProtection="1">
      <alignment horizontal="center" vertical="center" wrapText="1"/>
      <protection locked="0"/>
    </xf>
    <xf numFmtId="175" fontId="76" fillId="0" borderId="16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86" xfId="66" applyNumberFormat="1" applyFont="1" applyFill="1" applyBorder="1" applyAlignment="1" applyProtection="1">
      <alignment horizontal="center" vertical="center" wrapText="1"/>
      <protection locked="0"/>
    </xf>
    <xf numFmtId="175" fontId="17" fillId="0" borderId="12" xfId="66" applyNumberFormat="1" applyFont="1" applyFill="1" applyBorder="1" applyAlignment="1">
      <alignment horizontal="center" vertical="center" wrapText="1"/>
      <protection/>
    </xf>
    <xf numFmtId="0" fontId="76" fillId="0" borderId="16" xfId="66" applyNumberFormat="1" applyFont="1" applyFill="1" applyBorder="1" applyAlignment="1" applyProtection="1">
      <alignment horizontal="center" vertical="center" wrapText="1"/>
      <protection locked="0"/>
    </xf>
    <xf numFmtId="3" fontId="76" fillId="35" borderId="16" xfId="66" applyNumberFormat="1" applyFont="1" applyFill="1" applyBorder="1" applyAlignment="1" applyProtection="1">
      <alignment horizontal="center" vertical="center" wrapText="1"/>
      <protection locked="0"/>
    </xf>
    <xf numFmtId="0" fontId="75" fillId="0" borderId="16" xfId="66" applyNumberFormat="1" applyFont="1" applyFill="1" applyBorder="1" applyAlignment="1" applyProtection="1">
      <alignment horizontal="center" vertical="center" wrapText="1"/>
      <protection locked="0"/>
    </xf>
    <xf numFmtId="49" fontId="76" fillId="0" borderId="16" xfId="66" applyNumberFormat="1" applyFont="1" applyFill="1" applyBorder="1" applyAlignment="1" applyProtection="1">
      <alignment horizontal="center" vertical="center" wrapText="1"/>
      <protection locked="0"/>
    </xf>
    <xf numFmtId="175" fontId="75" fillId="35" borderId="87" xfId="66" applyNumberFormat="1" applyFont="1" applyFill="1" applyBorder="1" applyAlignment="1">
      <alignment horizontal="left" vertical="center" wrapText="1"/>
      <protection/>
    </xf>
    <xf numFmtId="176" fontId="76" fillId="0" borderId="32" xfId="66" applyNumberFormat="1" applyFont="1" applyFill="1" applyBorder="1" applyAlignment="1" applyProtection="1">
      <alignment horizontal="center" vertical="center" wrapText="1"/>
      <protection locked="0"/>
    </xf>
    <xf numFmtId="49" fontId="76" fillId="0" borderId="32" xfId="66" applyNumberFormat="1" applyFont="1" applyFill="1" applyBorder="1" applyAlignment="1" applyProtection="1">
      <alignment horizontal="center" vertical="center" wrapText="1"/>
      <protection locked="0"/>
    </xf>
    <xf numFmtId="3" fontId="76" fillId="35" borderId="32" xfId="66" applyNumberFormat="1" applyFont="1" applyFill="1" applyBorder="1" applyAlignment="1" applyProtection="1">
      <alignment horizontal="center" vertical="center" wrapText="1"/>
      <protection locked="0"/>
    </xf>
    <xf numFmtId="175" fontId="76" fillId="0" borderId="32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32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179" xfId="66" applyNumberFormat="1" applyFont="1" applyFill="1" applyBorder="1" applyAlignment="1" applyProtection="1">
      <alignment horizontal="center" vertical="center" wrapText="1"/>
      <protection locked="0"/>
    </xf>
    <xf numFmtId="175" fontId="17" fillId="0" borderId="13" xfId="66" applyNumberFormat="1" applyFont="1" applyFill="1" applyBorder="1" applyAlignment="1">
      <alignment horizontal="center" vertical="center" wrapText="1"/>
      <protection/>
    </xf>
    <xf numFmtId="175" fontId="74" fillId="0" borderId="10" xfId="66" applyNumberFormat="1" applyFont="1" applyFill="1" applyBorder="1" applyAlignment="1">
      <alignment horizontal="center" vertical="center" wrapText="1"/>
      <protection/>
    </xf>
    <xf numFmtId="175" fontId="74" fillId="0" borderId="180" xfId="66" applyNumberFormat="1" applyFont="1" applyFill="1" applyBorder="1" applyAlignment="1" applyProtection="1">
      <alignment horizontal="center" vertical="center" wrapText="1"/>
      <protection locked="0"/>
    </xf>
    <xf numFmtId="175" fontId="74" fillId="0" borderId="28" xfId="66" applyNumberFormat="1" applyFont="1" applyFill="1" applyBorder="1" applyAlignment="1" applyProtection="1">
      <alignment horizontal="center" vertical="center" wrapText="1"/>
      <protection/>
    </xf>
    <xf numFmtId="3" fontId="74" fillId="0" borderId="28" xfId="66" applyNumberFormat="1" applyFont="1" applyFill="1" applyBorder="1" applyAlignment="1" applyProtection="1">
      <alignment horizontal="center" vertical="center" wrapText="1"/>
      <protection/>
    </xf>
    <xf numFmtId="49" fontId="74" fillId="35" borderId="34" xfId="66" applyNumberFormat="1" applyFont="1" applyFill="1" applyBorder="1" applyAlignment="1">
      <alignment horizontal="center" vertical="center" wrapText="1"/>
      <protection/>
    </xf>
    <xf numFmtId="175" fontId="76" fillId="35" borderId="35" xfId="66" applyNumberFormat="1" applyFont="1" applyFill="1" applyBorder="1" applyAlignment="1" applyProtection="1">
      <alignment horizontal="left" vertical="center" wrapText="1"/>
      <protection locked="0"/>
    </xf>
    <xf numFmtId="176" fontId="76" fillId="35" borderId="35" xfId="66" applyNumberFormat="1" applyFont="1" applyFill="1" applyBorder="1" applyAlignment="1" applyProtection="1">
      <alignment horizontal="center" vertical="center" wrapText="1"/>
      <protection locked="0"/>
    </xf>
    <xf numFmtId="3" fontId="76" fillId="35" borderId="35" xfId="66" applyNumberFormat="1" applyFont="1" applyFill="1" applyBorder="1" applyAlignment="1" applyProtection="1">
      <alignment horizontal="center" vertical="center" wrapText="1"/>
      <protection locked="0"/>
    </xf>
    <xf numFmtId="175" fontId="76" fillId="35" borderId="35" xfId="66" applyNumberFormat="1" applyFont="1" applyFill="1" applyBorder="1" applyAlignment="1" applyProtection="1">
      <alignment horizontal="center" vertical="center" wrapText="1"/>
      <protection locked="0"/>
    </xf>
    <xf numFmtId="175" fontId="17" fillId="35" borderId="43" xfId="66" applyNumberFormat="1" applyFont="1" applyFill="1" applyBorder="1" applyAlignment="1">
      <alignment horizontal="center" vertical="center" wrapText="1"/>
      <protection/>
    </xf>
    <xf numFmtId="0" fontId="10" fillId="35" borderId="0" xfId="64" applyFill="1">
      <alignment/>
      <protection/>
    </xf>
    <xf numFmtId="49" fontId="74" fillId="35" borderId="21" xfId="66" applyNumberFormat="1" applyFont="1" applyFill="1" applyBorder="1" applyAlignment="1">
      <alignment horizontal="center" vertical="center" wrapText="1"/>
      <protection/>
    </xf>
    <xf numFmtId="175" fontId="76" fillId="35" borderId="16" xfId="66" applyNumberFormat="1" applyFont="1" applyFill="1" applyBorder="1" applyAlignment="1" applyProtection="1">
      <alignment horizontal="left" vertical="center" wrapText="1"/>
      <protection locked="0"/>
    </xf>
    <xf numFmtId="176" fontId="76" fillId="35" borderId="16" xfId="66" applyNumberFormat="1" applyFont="1" applyFill="1" applyBorder="1" applyAlignment="1" applyProtection="1">
      <alignment horizontal="center" vertical="center" wrapText="1"/>
      <protection locked="0"/>
    </xf>
    <xf numFmtId="175" fontId="17" fillId="35" borderId="27" xfId="66" applyNumberFormat="1" applyFont="1" applyFill="1" applyBorder="1" applyAlignment="1">
      <alignment horizontal="center" vertical="center" wrapText="1"/>
      <protection/>
    </xf>
    <xf numFmtId="175" fontId="75" fillId="35" borderId="16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21" xfId="66" applyNumberFormat="1" applyFont="1" applyFill="1" applyBorder="1" applyAlignment="1">
      <alignment horizontal="center" vertical="center" wrapText="1"/>
      <protection/>
    </xf>
    <xf numFmtId="175" fontId="76" fillId="0" borderId="16" xfId="66" applyNumberFormat="1" applyFont="1" applyFill="1" applyBorder="1" applyAlignment="1" applyProtection="1">
      <alignment horizontal="left" vertical="center" wrapText="1"/>
      <protection locked="0"/>
    </xf>
    <xf numFmtId="49" fontId="74" fillId="0" borderId="30" xfId="66" applyNumberFormat="1" applyFont="1" applyFill="1" applyBorder="1" applyAlignment="1">
      <alignment horizontal="center" vertical="center" wrapText="1"/>
      <protection/>
    </xf>
    <xf numFmtId="175" fontId="74" fillId="0" borderId="28" xfId="66" applyNumberFormat="1" applyFont="1" applyFill="1" applyBorder="1" applyAlignment="1">
      <alignment horizontal="center" vertical="center" wrapText="1"/>
      <protection/>
    </xf>
    <xf numFmtId="49" fontId="74" fillId="0" borderId="34" xfId="66" applyNumberFormat="1" applyFont="1" applyFill="1" applyBorder="1" applyAlignment="1">
      <alignment horizontal="center" vertical="center" wrapText="1"/>
      <protection/>
    </xf>
    <xf numFmtId="175" fontId="76" fillId="0" borderId="35" xfId="66" applyNumberFormat="1" applyFont="1" applyFill="1" applyBorder="1" applyAlignment="1" applyProtection="1">
      <alignment horizontal="left" vertical="center" wrapText="1"/>
      <protection locked="0"/>
    </xf>
    <xf numFmtId="176" fontId="76" fillId="0" borderId="35" xfId="66" applyNumberFormat="1" applyFont="1" applyFill="1" applyBorder="1" applyAlignment="1" applyProtection="1">
      <alignment horizontal="center" vertical="center" wrapText="1"/>
      <protection locked="0"/>
    </xf>
    <xf numFmtId="3" fontId="76" fillId="0" borderId="35" xfId="66" applyNumberFormat="1" applyFont="1" applyFill="1" applyBorder="1" applyAlignment="1" applyProtection="1">
      <alignment horizontal="center" vertical="center" wrapText="1"/>
      <protection locked="0"/>
    </xf>
    <xf numFmtId="175" fontId="76" fillId="0" borderId="35" xfId="66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67" applyFont="1" applyFill="1" applyBorder="1" applyAlignment="1">
      <alignment horizontal="left"/>
      <protection/>
    </xf>
    <xf numFmtId="0" fontId="76" fillId="0" borderId="16" xfId="67" applyFont="1" applyFill="1" applyBorder="1" applyAlignment="1">
      <alignment horizontal="center"/>
      <protection/>
    </xf>
    <xf numFmtId="3" fontId="76" fillId="0" borderId="16" xfId="67" applyNumberFormat="1" applyFont="1" applyFill="1" applyBorder="1" applyAlignment="1">
      <alignment horizontal="center"/>
      <protection/>
    </xf>
    <xf numFmtId="0" fontId="24" fillId="0" borderId="16" xfId="67" applyFont="1" applyFill="1" applyBorder="1" applyAlignment="1">
      <alignment horizontal="center"/>
      <protection/>
    </xf>
    <xf numFmtId="49" fontId="74" fillId="0" borderId="31" xfId="66" applyNumberFormat="1" applyFont="1" applyFill="1" applyBorder="1" applyAlignment="1">
      <alignment horizontal="center" vertical="center" wrapText="1"/>
      <protection/>
    </xf>
    <xf numFmtId="175" fontId="76" fillId="0" borderId="32" xfId="66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64" applyFont="1" applyAlignment="1">
      <alignment horizontal="center"/>
      <protection/>
    </xf>
    <xf numFmtId="3" fontId="75" fillId="0" borderId="0" xfId="64" applyNumberFormat="1" applyFont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20" fillId="0" borderId="0" xfId="63" applyFont="1" applyBorder="1" applyAlignment="1">
      <alignment/>
      <protection/>
    </xf>
    <xf numFmtId="3" fontId="6" fillId="34" borderId="95" xfId="61" applyNumberFormat="1" applyFont="1" applyFill="1" applyBorder="1" applyAlignment="1">
      <alignment horizontal="left" wrapText="1"/>
      <protection/>
    </xf>
    <xf numFmtId="0" fontId="7" fillId="34" borderId="0" xfId="61" applyFont="1" applyFill="1" applyBorder="1" applyAlignment="1">
      <alignment horizontal="center" wrapText="1"/>
      <protection/>
    </xf>
    <xf numFmtId="0" fontId="0" fillId="0" borderId="0" xfId="61" applyFont="1" applyBorder="1" applyAlignment="1">
      <alignment horizontal="center"/>
      <protection/>
    </xf>
    <xf numFmtId="0" fontId="14" fillId="34" borderId="49" xfId="61" applyFont="1" applyFill="1" applyBorder="1" applyAlignment="1">
      <alignment horizontal="center" vertical="center"/>
      <protection/>
    </xf>
    <xf numFmtId="0" fontId="14" fillId="34" borderId="95" xfId="61" applyFont="1" applyFill="1" applyBorder="1" applyAlignment="1">
      <alignment horizontal="center" vertical="center" wrapText="1"/>
      <protection/>
    </xf>
    <xf numFmtId="0" fontId="14" fillId="34" borderId="49" xfId="61" applyFont="1" applyFill="1" applyBorder="1" applyAlignment="1">
      <alignment horizontal="center" vertical="center" wrapText="1"/>
      <protection/>
    </xf>
    <xf numFmtId="0" fontId="17" fillId="34" borderId="95" xfId="61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21" fillId="0" borderId="94" xfId="61" applyFont="1" applyBorder="1" applyAlignment="1">
      <alignment vertical="center" wrapText="1"/>
      <protection/>
    </xf>
    <xf numFmtId="0" fontId="21" fillId="0" borderId="109" xfId="61" applyFont="1" applyBorder="1" applyAlignment="1">
      <alignment vertical="center" wrapText="1"/>
      <protection/>
    </xf>
    <xf numFmtId="0" fontId="21" fillId="35" borderId="109" xfId="61" applyFont="1" applyFill="1" applyBorder="1" applyAlignment="1">
      <alignment vertical="center" wrapText="1"/>
      <protection/>
    </xf>
    <xf numFmtId="0" fontId="21" fillId="34" borderId="109" xfId="61" applyFont="1" applyFill="1" applyBorder="1" applyAlignment="1">
      <alignment vertical="center" wrapText="1"/>
      <protection/>
    </xf>
    <xf numFmtId="0" fontId="21" fillId="0" borderId="92" xfId="61" applyFont="1" applyBorder="1" applyAlignment="1">
      <alignment horizontal="center" vertical="center" wrapText="1"/>
      <protection/>
    </xf>
    <xf numFmtId="0" fontId="21" fillId="0" borderId="98" xfId="61" applyFont="1" applyBorder="1" applyAlignment="1">
      <alignment horizontal="center" vertical="center" wrapText="1"/>
      <protection/>
    </xf>
    <xf numFmtId="0" fontId="21" fillId="0" borderId="46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horizontal="center" vertical="center" wrapText="1"/>
      <protection/>
    </xf>
    <xf numFmtId="0" fontId="21" fillId="0" borderId="95" xfId="61" applyFont="1" applyBorder="1" applyAlignment="1">
      <alignment horizontal="left" vertical="center" wrapText="1"/>
      <protection/>
    </xf>
    <xf numFmtId="0" fontId="21" fillId="0" borderId="95" xfId="61" applyFont="1" applyBorder="1" applyAlignment="1">
      <alignment horizontal="center" vertical="center" wrapText="1"/>
      <protection/>
    </xf>
    <xf numFmtId="0" fontId="21" fillId="0" borderId="46" xfId="61" applyFont="1" applyBorder="1" applyAlignment="1">
      <alignment vertical="center" wrapText="1"/>
      <protection/>
    </xf>
    <xf numFmtId="0" fontId="21" fillId="0" borderId="95" xfId="61" applyFont="1" applyBorder="1" applyAlignment="1">
      <alignment vertical="center" wrapText="1"/>
      <protection/>
    </xf>
    <xf numFmtId="0" fontId="21" fillId="0" borderId="110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56" xfId="61" applyFont="1" applyBorder="1" applyAlignment="1">
      <alignment horizontal="center" vertical="center" wrapText="1"/>
      <protection/>
    </xf>
    <xf numFmtId="0" fontId="21" fillId="0" borderId="109" xfId="61" applyFont="1" applyBorder="1" applyAlignment="1">
      <alignment horizontal="center" vertical="center" wrapText="1"/>
      <protection/>
    </xf>
    <xf numFmtId="0" fontId="21" fillId="0" borderId="99" xfId="61" applyFont="1" applyBorder="1" applyAlignment="1">
      <alignment horizontal="center" vertical="center" wrapText="1"/>
      <protection/>
    </xf>
    <xf numFmtId="0" fontId="21" fillId="0" borderId="111" xfId="61" applyFont="1" applyBorder="1" applyAlignment="1">
      <alignment horizontal="center" vertical="center" wrapText="1"/>
      <protection/>
    </xf>
    <xf numFmtId="0" fontId="21" fillId="0" borderId="181" xfId="61" applyFont="1" applyBorder="1" applyAlignment="1">
      <alignment vertical="center" wrapText="1"/>
      <protection/>
    </xf>
    <xf numFmtId="0" fontId="21" fillId="0" borderId="182" xfId="61" applyFont="1" applyBorder="1" applyAlignment="1">
      <alignment vertical="center" wrapText="1"/>
      <protection/>
    </xf>
    <xf numFmtId="0" fontId="21" fillId="0" borderId="183" xfId="61" applyFont="1" applyBorder="1" applyAlignment="1">
      <alignment vertical="center" wrapText="1"/>
      <protection/>
    </xf>
    <xf numFmtId="0" fontId="0" fillId="0" borderId="48" xfId="61" applyFont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5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3" fillId="0" borderId="81" xfId="0" applyFont="1" applyBorder="1" applyAlignment="1">
      <alignment vertical="center" wrapText="1"/>
    </xf>
    <xf numFmtId="0" fontId="43" fillId="0" borderId="82" xfId="0" applyFont="1" applyBorder="1" applyAlignment="1">
      <alignment vertical="center" wrapText="1"/>
    </xf>
    <xf numFmtId="0" fontId="43" fillId="0" borderId="71" xfId="0" applyFont="1" applyBorder="1" applyAlignment="1">
      <alignment vertical="center" wrapText="1"/>
    </xf>
    <xf numFmtId="0" fontId="43" fillId="0" borderId="81" xfId="0" applyFont="1" applyFill="1" applyBorder="1" applyAlignment="1">
      <alignment vertical="center" wrapText="1"/>
    </xf>
    <xf numFmtId="0" fontId="43" fillId="0" borderId="82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6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55" xfId="0" applyFont="1" applyFill="1" applyBorder="1" applyAlignment="1">
      <alignment vertical="center" wrapText="1"/>
    </xf>
    <xf numFmtId="0" fontId="43" fillId="0" borderId="76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178" fontId="15" fillId="0" borderId="0" xfId="43" applyNumberFormat="1" applyFont="1" applyBorder="1" applyAlignment="1">
      <alignment horizontal="center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right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7" fillId="0" borderId="0" xfId="61" applyFont="1" applyBorder="1" applyAlignment="1">
      <alignment horizontal="center" wrapText="1"/>
      <protection/>
    </xf>
    <xf numFmtId="0" fontId="13" fillId="0" borderId="0" xfId="61" applyFont="1" applyBorder="1" applyAlignment="1">
      <alignment horizontal="center"/>
      <protection/>
    </xf>
    <xf numFmtId="0" fontId="6" fillId="0" borderId="95" xfId="61" applyFont="1" applyBorder="1" applyAlignment="1">
      <alignment horizontal="center" vertical="center" wrapText="1"/>
      <protection/>
    </xf>
    <xf numFmtId="0" fontId="6" fillId="0" borderId="95" xfId="61" applyFont="1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3" fillId="0" borderId="5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61" applyFont="1" applyBorder="1" applyAlignment="1">
      <alignment horizontal="center"/>
      <protection/>
    </xf>
    <xf numFmtId="0" fontId="13" fillId="0" borderId="48" xfId="61" applyFont="1" applyBorder="1" applyAlignment="1">
      <alignment horizontal="center"/>
      <protection/>
    </xf>
    <xf numFmtId="0" fontId="1" fillId="0" borderId="94" xfId="61" applyFont="1" applyBorder="1" applyAlignment="1">
      <alignment horizontal="center"/>
      <protection/>
    </xf>
    <xf numFmtId="175" fontId="6" fillId="0" borderId="0" xfId="65" applyNumberFormat="1" applyFont="1" applyFill="1" applyBorder="1" applyAlignment="1" applyProtection="1">
      <alignment horizontal="center" vertical="center"/>
      <protection/>
    </xf>
    <xf numFmtId="0" fontId="6" fillId="0" borderId="95" xfId="65" applyFont="1" applyFill="1" applyBorder="1" applyAlignment="1" applyProtection="1">
      <alignment horizontal="left" vertical="center" wrapText="1"/>
      <protection/>
    </xf>
    <xf numFmtId="0" fontId="38" fillId="0" borderId="0" xfId="61" applyFont="1" applyBorder="1" applyAlignment="1">
      <alignment horizontal="center"/>
      <protection/>
    </xf>
    <xf numFmtId="0" fontId="4" fillId="34" borderId="48" xfId="61" applyFont="1" applyFill="1" applyBorder="1" applyAlignment="1">
      <alignment horizontal="right"/>
      <protection/>
    </xf>
    <xf numFmtId="0" fontId="5" fillId="0" borderId="95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  <xf numFmtId="0" fontId="5" fillId="0" borderId="97" xfId="61" applyFont="1" applyBorder="1" applyAlignment="1">
      <alignment horizontal="center" vertical="center" wrapText="1"/>
      <protection/>
    </xf>
    <xf numFmtId="0" fontId="5" fillId="0" borderId="93" xfId="61" applyFont="1" applyBorder="1" applyAlignment="1">
      <alignment horizontal="center" vertical="center" wrapText="1"/>
      <protection/>
    </xf>
    <xf numFmtId="0" fontId="5" fillId="0" borderId="81" xfId="61" applyFont="1" applyBorder="1" applyAlignment="1">
      <alignment horizontal="left"/>
      <protection/>
    </xf>
    <xf numFmtId="0" fontId="5" fillId="0" borderId="11" xfId="61" applyFont="1" applyBorder="1" applyAlignment="1">
      <alignment horizontal="left"/>
      <protection/>
    </xf>
    <xf numFmtId="0" fontId="5" fillId="0" borderId="54" xfId="61" applyFont="1" applyBorder="1" applyAlignment="1">
      <alignment horizontal="left"/>
      <protection/>
    </xf>
    <xf numFmtId="0" fontId="5" fillId="0" borderId="82" xfId="61" applyFont="1" applyBorder="1" applyAlignment="1">
      <alignment horizontal="left"/>
      <protection/>
    </xf>
    <xf numFmtId="0" fontId="5" fillId="0" borderId="56" xfId="61" applyFont="1" applyBorder="1" applyAlignment="1">
      <alignment horizontal="left"/>
      <protection/>
    </xf>
    <xf numFmtId="0" fontId="5" fillId="0" borderId="0" xfId="61" applyFont="1" applyBorder="1" applyAlignment="1">
      <alignment horizontal="left"/>
      <protection/>
    </xf>
    <xf numFmtId="0" fontId="5" fillId="0" borderId="38" xfId="61" applyFont="1" applyBorder="1" applyAlignment="1">
      <alignment horizontal="left"/>
      <protection/>
    </xf>
    <xf numFmtId="0" fontId="5" fillId="0" borderId="71" xfId="61" applyFont="1" applyBorder="1" applyAlignment="1">
      <alignment horizontal="left"/>
      <protection/>
    </xf>
    <xf numFmtId="0" fontId="5" fillId="0" borderId="72" xfId="61" applyFont="1" applyBorder="1" applyAlignment="1">
      <alignment horizontal="left"/>
      <protection/>
    </xf>
    <xf numFmtId="3" fontId="5" fillId="0" borderId="81" xfId="61" applyNumberFormat="1" applyFont="1" applyBorder="1" applyAlignment="1">
      <alignment horizontal="left"/>
      <protection/>
    </xf>
    <xf numFmtId="3" fontId="5" fillId="0" borderId="11" xfId="61" applyNumberFormat="1" applyFont="1" applyBorder="1" applyAlignment="1">
      <alignment horizontal="left"/>
      <protection/>
    </xf>
    <xf numFmtId="3" fontId="5" fillId="0" borderId="54" xfId="61" applyNumberFormat="1" applyFont="1" applyBorder="1" applyAlignment="1">
      <alignment horizontal="left"/>
      <protection/>
    </xf>
    <xf numFmtId="3" fontId="5" fillId="0" borderId="71" xfId="61" applyNumberFormat="1" applyFont="1" applyBorder="1" applyAlignment="1">
      <alignment horizontal="left"/>
      <protection/>
    </xf>
    <xf numFmtId="3" fontId="5" fillId="0" borderId="56" xfId="61" applyNumberFormat="1" applyFont="1" applyBorder="1" applyAlignment="1">
      <alignment horizontal="left"/>
      <protection/>
    </xf>
    <xf numFmtId="3" fontId="5" fillId="0" borderId="72" xfId="61" applyNumberFormat="1" applyFont="1" applyBorder="1" applyAlignment="1">
      <alignment horizontal="left"/>
      <protection/>
    </xf>
    <xf numFmtId="0" fontId="6" fillId="0" borderId="0" xfId="69" applyFont="1" applyBorder="1" applyAlignment="1">
      <alignment horizontal="center"/>
      <protection/>
    </xf>
    <xf numFmtId="0" fontId="21" fillId="0" borderId="0" xfId="69" applyFont="1" applyBorder="1" applyAlignment="1">
      <alignment horizontal="center"/>
      <protection/>
    </xf>
    <xf numFmtId="182" fontId="10" fillId="0" borderId="48" xfId="44" applyNumberFormat="1" applyFont="1" applyFill="1" applyBorder="1" applyAlignment="1" applyProtection="1">
      <alignment horizontal="right"/>
      <protection/>
    </xf>
    <xf numFmtId="0" fontId="26" fillId="0" borderId="134" xfId="69" applyFont="1" applyBorder="1" applyAlignment="1">
      <alignment horizontal="center" vertical="center"/>
      <protection/>
    </xf>
    <xf numFmtId="0" fontId="21" fillId="0" borderId="121" xfId="69" applyFont="1" applyBorder="1" applyAlignment="1">
      <alignment horizontal="left" vertical="center"/>
      <protection/>
    </xf>
    <xf numFmtId="0" fontId="26" fillId="0" borderId="0" xfId="69" applyFont="1" applyBorder="1" applyAlignment="1">
      <alignment horizontal="left"/>
      <protection/>
    </xf>
    <xf numFmtId="0" fontId="25" fillId="0" borderId="122" xfId="69" applyFont="1" applyBorder="1" applyAlignment="1">
      <alignment horizontal="center" vertical="center"/>
      <protection/>
    </xf>
    <xf numFmtId="0" fontId="10" fillId="0" borderId="0" xfId="68" applyAlignment="1">
      <alignment horizontal="center"/>
      <protection/>
    </xf>
    <xf numFmtId="0" fontId="6" fillId="0" borderId="0" xfId="68" applyFont="1" applyAlignment="1">
      <alignment horizontal="center" wrapText="1"/>
      <protection/>
    </xf>
    <xf numFmtId="0" fontId="6" fillId="0" borderId="0" xfId="68" applyFont="1" applyAlignment="1">
      <alignment horizontal="center"/>
      <protection/>
    </xf>
    <xf numFmtId="0" fontId="11" fillId="0" borderId="0" xfId="68" applyFont="1" applyAlignment="1">
      <alignment horizontal="center"/>
      <protection/>
    </xf>
    <xf numFmtId="178" fontId="10" fillId="0" borderId="0" xfId="43" applyNumberFormat="1" applyFont="1" applyAlignment="1">
      <alignment horizontal="center"/>
    </xf>
    <xf numFmtId="178" fontId="10" fillId="0" borderId="56" xfId="43" applyNumberFormat="1" applyFont="1" applyBorder="1" applyAlignment="1">
      <alignment horizontal="right"/>
    </xf>
    <xf numFmtId="175" fontId="74" fillId="0" borderId="30" xfId="66" applyNumberFormat="1" applyFont="1" applyFill="1" applyBorder="1" applyAlignment="1">
      <alignment horizontal="center" vertical="center" wrapText="1"/>
      <protection/>
    </xf>
    <xf numFmtId="175" fontId="74" fillId="0" borderId="28" xfId="66" applyNumberFormat="1" applyFont="1" applyFill="1" applyBorder="1" applyAlignment="1">
      <alignment horizontal="center" vertical="center" wrapText="1"/>
      <protection/>
    </xf>
    <xf numFmtId="0" fontId="21" fillId="0" borderId="0" xfId="66" applyFont="1" applyFill="1" applyBorder="1" applyAlignment="1">
      <alignment horizontal="center"/>
      <protection/>
    </xf>
    <xf numFmtId="175" fontId="74" fillId="0" borderId="181" xfId="66" applyNumberFormat="1" applyFont="1" applyFill="1" applyBorder="1" applyAlignment="1">
      <alignment horizontal="center" vertical="center" wrapText="1"/>
      <protection/>
    </xf>
    <xf numFmtId="175" fontId="74" fillId="0" borderId="184" xfId="66" applyNumberFormat="1" applyFont="1" applyFill="1" applyBorder="1" applyAlignment="1">
      <alignment horizontal="center" vertical="center" wrapText="1"/>
      <protection/>
    </xf>
    <xf numFmtId="175" fontId="74" fillId="0" borderId="185" xfId="66" applyNumberFormat="1" applyFont="1" applyFill="1" applyBorder="1" applyAlignment="1">
      <alignment horizontal="center" vertical="center"/>
      <protection/>
    </xf>
    <xf numFmtId="175" fontId="74" fillId="0" borderId="49" xfId="66" applyNumberFormat="1" applyFont="1" applyFill="1" applyBorder="1" applyAlignment="1">
      <alignment horizontal="center" vertical="center"/>
      <protection/>
    </xf>
    <xf numFmtId="175" fontId="74" fillId="0" borderId="185" xfId="66" applyNumberFormat="1" applyFont="1" applyFill="1" applyBorder="1" applyAlignment="1">
      <alignment horizontal="center" vertical="center" wrapText="1"/>
      <protection/>
    </xf>
    <xf numFmtId="3" fontId="74" fillId="0" borderId="185" xfId="66" applyNumberFormat="1" applyFont="1" applyFill="1" applyBorder="1" applyAlignment="1">
      <alignment horizontal="center" vertical="center" wrapText="1"/>
      <protection/>
    </xf>
    <xf numFmtId="3" fontId="74" fillId="0" borderId="49" xfId="66" applyNumberFormat="1" applyFont="1" applyFill="1" applyBorder="1" applyAlignment="1">
      <alignment horizontal="center" vertical="center" wrapText="1"/>
      <protection/>
    </xf>
    <xf numFmtId="175" fontId="74" fillId="0" borderId="49" xfId="66" applyNumberFormat="1" applyFont="1" applyFill="1" applyBorder="1" applyAlignment="1">
      <alignment horizontal="center" vertical="center" wrapText="1"/>
      <protection/>
    </xf>
    <xf numFmtId="175" fontId="17" fillId="0" borderId="185" xfId="66" applyNumberFormat="1" applyFont="1" applyFill="1" applyBorder="1" applyAlignment="1">
      <alignment horizontal="center" vertical="center"/>
      <protection/>
    </xf>
    <xf numFmtId="175" fontId="17" fillId="0" borderId="186" xfId="66" applyNumberFormat="1" applyFont="1" applyFill="1" applyBorder="1" applyAlignment="1">
      <alignment horizontal="center" vertical="center"/>
      <protection/>
    </xf>
    <xf numFmtId="175" fontId="17" fillId="0" borderId="187" xfId="66" applyNumberFormat="1" applyFont="1" applyFill="1" applyBorder="1" applyAlignment="1">
      <alignment horizontal="center" vertical="center"/>
      <protection/>
    </xf>
    <xf numFmtId="0" fontId="21" fillId="0" borderId="0" xfId="68" applyFont="1" applyAlignment="1">
      <alignment horizontal="center"/>
      <protection/>
    </xf>
    <xf numFmtId="0" fontId="33" fillId="0" borderId="28" xfId="68" applyFont="1" applyBorder="1" applyAlignment="1">
      <alignment horizontal="center" wrapText="1"/>
      <protection/>
    </xf>
    <xf numFmtId="0" fontId="32" fillId="0" borderId="20" xfId="68" applyFont="1" applyBorder="1" applyAlignment="1">
      <alignment horizontal="center" wrapText="1"/>
      <protection/>
    </xf>
    <xf numFmtId="0" fontId="32" fillId="0" borderId="29" xfId="68" applyFont="1" applyBorder="1" applyAlignment="1">
      <alignment horizontal="center" wrapText="1"/>
      <protection/>
    </xf>
    <xf numFmtId="0" fontId="32" fillId="0" borderId="16" xfId="68" applyFont="1" applyBorder="1" applyAlignment="1">
      <alignment horizontal="center" wrapText="1"/>
      <protection/>
    </xf>
    <xf numFmtId="0" fontId="32" fillId="0" borderId="27" xfId="68" applyFont="1" applyBorder="1" applyAlignment="1">
      <alignment horizontal="center" wrapText="1"/>
      <protection/>
    </xf>
    <xf numFmtId="0" fontId="32" fillId="0" borderId="23" xfId="68" applyFont="1" applyBorder="1" applyAlignment="1">
      <alignment horizontal="center" wrapText="1"/>
      <protection/>
    </xf>
    <xf numFmtId="0" fontId="32" fillId="0" borderId="39" xfId="68" applyFont="1" applyBorder="1" applyAlignment="1">
      <alignment horizontal="center" wrapText="1"/>
      <protection/>
    </xf>
    <xf numFmtId="0" fontId="29" fillId="0" borderId="0" xfId="68" applyFont="1" applyBorder="1">
      <alignment/>
      <protection/>
    </xf>
    <xf numFmtId="0" fontId="28" fillId="0" borderId="28" xfId="68" applyFont="1" applyBorder="1" applyAlignment="1">
      <alignment horizontal="center" wrapText="1"/>
      <protection/>
    </xf>
    <xf numFmtId="178" fontId="34" fillId="33" borderId="28" xfId="43" applyNumberFormat="1" applyFont="1" applyFill="1" applyBorder="1" applyAlignment="1">
      <alignment horizontal="right" wrapText="1"/>
    </xf>
    <xf numFmtId="178" fontId="34" fillId="0" borderId="28" xfId="43" applyNumberFormat="1" applyFont="1" applyFill="1" applyBorder="1" applyAlignment="1">
      <alignment horizontal="right" wrapText="1"/>
    </xf>
    <xf numFmtId="0" fontId="34" fillId="33" borderId="28" xfId="68" applyFont="1" applyFill="1" applyBorder="1" applyAlignment="1">
      <alignment horizontal="right" wrapText="1"/>
      <protection/>
    </xf>
    <xf numFmtId="0" fontId="34" fillId="33" borderId="40" xfId="68" applyFont="1" applyFill="1" applyBorder="1" applyAlignment="1">
      <alignment horizontal="right" wrapText="1"/>
      <protection/>
    </xf>
    <xf numFmtId="0" fontId="30" fillId="0" borderId="0" xfId="68" applyFont="1" applyBorder="1" applyAlignment="1">
      <alignment horizontal="right"/>
      <protection/>
    </xf>
    <xf numFmtId="0" fontId="33" fillId="0" borderId="40" xfId="68" applyFont="1" applyBorder="1" applyAlignment="1">
      <alignment horizontal="center" wrapText="1"/>
      <protection/>
    </xf>
    <xf numFmtId="0" fontId="31" fillId="0" borderId="19" xfId="68" applyFont="1" applyBorder="1" applyAlignment="1">
      <alignment horizontal="center" vertical="center" wrapText="1"/>
      <protection/>
    </xf>
    <xf numFmtId="0" fontId="31" fillId="0" borderId="21" xfId="68" applyFont="1" applyBorder="1" applyAlignment="1">
      <alignment horizontal="center" vertical="center" wrapText="1"/>
      <protection/>
    </xf>
    <xf numFmtId="0" fontId="31" fillId="0" borderId="22" xfId="68" applyFont="1" applyBorder="1" applyAlignment="1">
      <alignment horizontal="center" vertical="center" wrapText="1"/>
      <protection/>
    </xf>
    <xf numFmtId="0" fontId="32" fillId="0" borderId="20" xfId="68" applyFont="1" applyBorder="1" applyAlignment="1">
      <alignment horizontal="center" textRotation="90"/>
      <protection/>
    </xf>
    <xf numFmtId="0" fontId="32" fillId="0" borderId="16" xfId="68" applyFont="1" applyBorder="1" applyAlignment="1">
      <alignment horizontal="center" textRotation="90"/>
      <protection/>
    </xf>
    <xf numFmtId="0" fontId="32" fillId="0" borderId="23" xfId="68" applyFont="1" applyBorder="1" applyAlignment="1">
      <alignment horizontal="center" textRotation="90"/>
      <protection/>
    </xf>
    <xf numFmtId="178" fontId="32" fillId="33" borderId="20" xfId="43" applyNumberFormat="1" applyFont="1" applyFill="1" applyBorder="1" applyAlignment="1">
      <alignment horizontal="center" wrapText="1"/>
    </xf>
    <xf numFmtId="178" fontId="32" fillId="33" borderId="16" xfId="43" applyNumberFormat="1" applyFont="1" applyFill="1" applyBorder="1" applyAlignment="1">
      <alignment horizontal="center" wrapText="1"/>
    </xf>
    <xf numFmtId="178" fontId="32" fillId="0" borderId="20" xfId="43" applyNumberFormat="1" applyFont="1" applyFill="1" applyBorder="1" applyAlignment="1">
      <alignment horizontal="center" wrapText="1"/>
    </xf>
    <xf numFmtId="178" fontId="32" fillId="0" borderId="16" xfId="43" applyNumberFormat="1" applyFont="1" applyFill="1" applyBorder="1" applyAlignment="1">
      <alignment horizontal="center" wrapText="1"/>
    </xf>
    <xf numFmtId="178" fontId="33" fillId="33" borderId="188" xfId="43" applyNumberFormat="1" applyFont="1" applyFill="1" applyBorder="1" applyAlignment="1">
      <alignment wrapText="1"/>
    </xf>
    <xf numFmtId="178" fontId="33" fillId="33" borderId="180" xfId="43" applyNumberFormat="1" applyFont="1" applyFill="1" applyBorder="1" applyAlignment="1">
      <alignment wrapText="1"/>
    </xf>
    <xf numFmtId="178" fontId="33" fillId="0" borderId="188" xfId="43" applyNumberFormat="1" applyFont="1" applyFill="1" applyBorder="1" applyAlignment="1">
      <alignment wrapText="1"/>
    </xf>
    <xf numFmtId="178" fontId="33" fillId="0" borderId="180" xfId="43" applyNumberFormat="1" applyFont="1" applyFill="1" applyBorder="1" applyAlignment="1">
      <alignment wrapText="1"/>
    </xf>
    <xf numFmtId="0" fontId="28" fillId="0" borderId="16" xfId="68" applyFont="1" applyBorder="1" applyAlignment="1">
      <alignment horizontal="center" wrapText="1"/>
      <protection/>
    </xf>
    <xf numFmtId="178" fontId="28" fillId="33" borderId="16" xfId="43" applyNumberFormat="1" applyFont="1" applyFill="1" applyBorder="1" applyAlignment="1">
      <alignment horizontal="right" wrapText="1"/>
    </xf>
    <xf numFmtId="178" fontId="28" fillId="0" borderId="16" xfId="43" applyNumberFormat="1" applyFont="1" applyFill="1" applyBorder="1" applyAlignment="1">
      <alignment horizontal="right" wrapText="1"/>
    </xf>
    <xf numFmtId="0" fontId="28" fillId="33" borderId="189" xfId="68" applyFont="1" applyFill="1" applyBorder="1" applyAlignment="1">
      <alignment horizontal="right" wrapText="1"/>
      <protection/>
    </xf>
    <xf numFmtId="0" fontId="28" fillId="33" borderId="190" xfId="68" applyFont="1" applyFill="1" applyBorder="1" applyAlignment="1">
      <alignment horizontal="right" wrapText="1"/>
      <protection/>
    </xf>
    <xf numFmtId="0" fontId="28" fillId="0" borderId="20" xfId="68" applyFont="1" applyBorder="1" applyAlignment="1">
      <alignment horizontal="center" wrapText="1"/>
      <protection/>
    </xf>
    <xf numFmtId="178" fontId="28" fillId="33" borderId="20" xfId="43" applyNumberFormat="1" applyFont="1" applyFill="1" applyBorder="1" applyAlignment="1">
      <alignment horizontal="right" wrapText="1"/>
    </xf>
    <xf numFmtId="178" fontId="28" fillId="0" borderId="20" xfId="43" applyNumberFormat="1" applyFont="1" applyFill="1" applyBorder="1" applyAlignment="1">
      <alignment horizontal="right" wrapText="1"/>
    </xf>
    <xf numFmtId="0" fontId="34" fillId="33" borderId="191" xfId="68" applyFont="1" applyFill="1" applyBorder="1" applyAlignment="1">
      <alignment horizontal="right" wrapText="1"/>
      <protection/>
    </xf>
    <xf numFmtId="0" fontId="34" fillId="33" borderId="192" xfId="68" applyFont="1" applyFill="1" applyBorder="1" applyAlignment="1">
      <alignment horizontal="right" wrapText="1"/>
      <protection/>
    </xf>
    <xf numFmtId="178" fontId="28" fillId="0" borderId="189" xfId="43" applyNumberFormat="1" applyFont="1" applyFill="1" applyBorder="1" applyAlignment="1">
      <alignment horizontal="right" wrapText="1"/>
    </xf>
    <xf numFmtId="0" fontId="28" fillId="0" borderId="32" xfId="68" applyFont="1" applyBorder="1" applyAlignment="1">
      <alignment horizontal="center" wrapText="1"/>
      <protection/>
    </xf>
    <xf numFmtId="178" fontId="28" fillId="33" borderId="23" xfId="43" applyNumberFormat="1" applyFont="1" applyFill="1" applyBorder="1" applyAlignment="1">
      <alignment horizontal="right" wrapText="1"/>
    </xf>
    <xf numFmtId="178" fontId="28" fillId="0" borderId="32" xfId="43" applyNumberFormat="1" applyFont="1" applyFill="1" applyBorder="1" applyAlignment="1">
      <alignment horizontal="right" wrapText="1"/>
    </xf>
    <xf numFmtId="0" fontId="28" fillId="33" borderId="193" xfId="68" applyFont="1" applyFill="1" applyBorder="1" applyAlignment="1">
      <alignment horizontal="right" wrapText="1"/>
      <protection/>
    </xf>
    <xf numFmtId="0" fontId="28" fillId="33" borderId="194" xfId="68" applyFont="1" applyFill="1" applyBorder="1" applyAlignment="1">
      <alignment horizontal="right" wrapText="1"/>
      <protection/>
    </xf>
    <xf numFmtId="0" fontId="34" fillId="33" borderId="195" xfId="68" applyFont="1" applyFill="1" applyBorder="1" applyAlignment="1">
      <alignment horizontal="right" wrapText="1"/>
      <protection/>
    </xf>
    <xf numFmtId="0" fontId="34" fillId="33" borderId="196" xfId="68" applyFont="1" applyFill="1" applyBorder="1" applyAlignment="1">
      <alignment horizontal="right" wrapText="1"/>
      <protection/>
    </xf>
    <xf numFmtId="0" fontId="28" fillId="0" borderId="42" xfId="68" applyFont="1" applyBorder="1" applyAlignment="1">
      <alignment horizontal="center" wrapText="1"/>
      <protection/>
    </xf>
    <xf numFmtId="178" fontId="34" fillId="33" borderId="42" xfId="43" applyNumberFormat="1" applyFont="1" applyFill="1" applyBorder="1" applyAlignment="1">
      <alignment horizontal="right" wrapText="1"/>
    </xf>
    <xf numFmtId="0" fontId="34" fillId="33" borderId="197" xfId="68" applyFont="1" applyFill="1" applyBorder="1" applyAlignment="1">
      <alignment horizontal="right" wrapText="1"/>
      <protection/>
    </xf>
    <xf numFmtId="0" fontId="34" fillId="33" borderId="198" xfId="68" applyFont="1" applyFill="1" applyBorder="1" applyAlignment="1">
      <alignment horizontal="right" wrapText="1"/>
      <protection/>
    </xf>
    <xf numFmtId="0" fontId="28" fillId="0" borderId="35" xfId="68" applyFont="1" applyBorder="1" applyAlignment="1">
      <alignment horizontal="center" wrapText="1"/>
      <protection/>
    </xf>
    <xf numFmtId="178" fontId="33" fillId="33" borderId="35" xfId="43" applyNumberFormat="1" applyFont="1" applyFill="1" applyBorder="1" applyAlignment="1">
      <alignment horizontal="right" wrapText="1"/>
    </xf>
    <xf numFmtId="0" fontId="33" fillId="33" borderId="199" xfId="68" applyFont="1" applyFill="1" applyBorder="1" applyAlignment="1">
      <alignment horizontal="right" wrapText="1"/>
      <protection/>
    </xf>
    <xf numFmtId="0" fontId="33" fillId="33" borderId="200" xfId="68" applyFont="1" applyFill="1" applyBorder="1" applyAlignment="1">
      <alignment horizontal="right" wrapText="1"/>
      <protection/>
    </xf>
    <xf numFmtId="0" fontId="35" fillId="0" borderId="31" xfId="68" applyFont="1" applyBorder="1" applyAlignment="1">
      <alignment horizontal="left" wrapText="1"/>
      <protection/>
    </xf>
    <xf numFmtId="0" fontId="35" fillId="0" borderId="34" xfId="68" applyFont="1" applyBorder="1" applyAlignment="1">
      <alignment horizontal="left" wrapText="1"/>
      <protection/>
    </xf>
    <xf numFmtId="178" fontId="28" fillId="33" borderId="189" xfId="43" applyNumberFormat="1" applyFont="1" applyFill="1" applyBorder="1" applyAlignment="1">
      <alignment horizontal="right" wrapText="1"/>
    </xf>
    <xf numFmtId="178" fontId="28" fillId="33" borderId="201" xfId="43" applyNumberFormat="1" applyFont="1" applyFill="1" applyBorder="1" applyAlignment="1">
      <alignment horizontal="right" wrapText="1"/>
    </xf>
    <xf numFmtId="0" fontId="32" fillId="33" borderId="20" xfId="68" applyFont="1" applyFill="1" applyBorder="1" applyAlignment="1">
      <alignment horizontal="center" wrapText="1"/>
      <protection/>
    </xf>
    <xf numFmtId="0" fontId="32" fillId="33" borderId="29" xfId="68" applyFont="1" applyFill="1" applyBorder="1" applyAlignment="1">
      <alignment horizontal="center" wrapText="1"/>
      <protection/>
    </xf>
    <xf numFmtId="0" fontId="32" fillId="33" borderId="16" xfId="68" applyFont="1" applyFill="1" applyBorder="1" applyAlignment="1">
      <alignment horizontal="center" wrapText="1"/>
      <protection/>
    </xf>
    <xf numFmtId="0" fontId="32" fillId="33" borderId="27" xfId="68" applyFont="1" applyFill="1" applyBorder="1" applyAlignment="1">
      <alignment horizontal="center" wrapText="1"/>
      <protection/>
    </xf>
    <xf numFmtId="0" fontId="32" fillId="33" borderId="23" xfId="68" applyFont="1" applyFill="1" applyBorder="1" applyAlignment="1">
      <alignment horizontal="center" wrapText="1"/>
      <protection/>
    </xf>
    <xf numFmtId="0" fontId="32" fillId="33" borderId="39" xfId="68" applyFont="1" applyFill="1" applyBorder="1" applyAlignment="1">
      <alignment horizontal="center" wrapText="1"/>
      <protection/>
    </xf>
    <xf numFmtId="0" fontId="25" fillId="0" borderId="19" xfId="68" applyFont="1" applyBorder="1" applyAlignment="1">
      <alignment horizontal="center" wrapText="1"/>
      <protection/>
    </xf>
    <xf numFmtId="0" fontId="25" fillId="0" borderId="21" xfId="68" applyFont="1" applyBorder="1" applyAlignment="1">
      <alignment horizontal="center" wrapText="1"/>
      <protection/>
    </xf>
    <xf numFmtId="0" fontId="25" fillId="0" borderId="22" xfId="68" applyFont="1" applyBorder="1" applyAlignment="1">
      <alignment horizontal="center" wrapText="1"/>
      <protection/>
    </xf>
    <xf numFmtId="0" fontId="28" fillId="33" borderId="201" xfId="68" applyFont="1" applyFill="1" applyBorder="1" applyAlignment="1">
      <alignment horizontal="right" wrapText="1"/>
      <protection/>
    </xf>
    <xf numFmtId="0" fontId="28" fillId="33" borderId="202" xfId="68" applyFont="1" applyFill="1" applyBorder="1" applyAlignment="1">
      <alignment horizontal="right" wrapText="1"/>
      <protection/>
    </xf>
    <xf numFmtId="0" fontId="28" fillId="0" borderId="23" xfId="68" applyFont="1" applyBorder="1" applyAlignment="1">
      <alignment horizontal="center" wrapText="1"/>
      <protection/>
    </xf>
    <xf numFmtId="0" fontId="28" fillId="33" borderId="191" xfId="68" applyFont="1" applyFill="1" applyBorder="1" applyAlignment="1">
      <alignment horizontal="right" wrapText="1"/>
      <protection/>
    </xf>
    <xf numFmtId="0" fontId="28" fillId="33" borderId="192" xfId="68" applyFont="1" applyFill="1" applyBorder="1" applyAlignment="1">
      <alignment horizontal="right" wrapText="1"/>
      <protection/>
    </xf>
    <xf numFmtId="178" fontId="33" fillId="33" borderId="28" xfId="43" applyNumberFormat="1" applyFont="1" applyFill="1" applyBorder="1" applyAlignment="1">
      <alignment horizontal="center" wrapText="1"/>
    </xf>
    <xf numFmtId="0" fontId="33" fillId="33" borderId="28" xfId="68" applyFont="1" applyFill="1" applyBorder="1" applyAlignment="1">
      <alignment horizontal="center" wrapText="1"/>
      <protection/>
    </xf>
    <xf numFmtId="0" fontId="33" fillId="33" borderId="40" xfId="68" applyFont="1" applyFill="1" applyBorder="1" applyAlignment="1">
      <alignment horizontal="center" wrapText="1"/>
      <protection/>
    </xf>
    <xf numFmtId="178" fontId="33" fillId="33" borderId="16" xfId="43" applyNumberFormat="1" applyFont="1" applyFill="1" applyBorder="1" applyAlignment="1">
      <alignment horizontal="right" wrapText="1"/>
    </xf>
    <xf numFmtId="0" fontId="33" fillId="33" borderId="189" xfId="68" applyFont="1" applyFill="1" applyBorder="1" applyAlignment="1">
      <alignment horizontal="right" wrapText="1"/>
      <protection/>
    </xf>
    <xf numFmtId="0" fontId="33" fillId="33" borderId="190" xfId="68" applyFont="1" applyFill="1" applyBorder="1" applyAlignment="1">
      <alignment horizontal="right" wrapText="1"/>
      <protection/>
    </xf>
    <xf numFmtId="178" fontId="33" fillId="33" borderId="189" xfId="43" applyNumberFormat="1" applyFont="1" applyFill="1" applyBorder="1" applyAlignment="1">
      <alignment horizontal="right" wrapText="1"/>
    </xf>
    <xf numFmtId="178" fontId="34" fillId="33" borderId="16" xfId="43" applyNumberFormat="1" applyFont="1" applyFill="1" applyBorder="1" applyAlignment="1">
      <alignment horizontal="right" wrapText="1"/>
    </xf>
    <xf numFmtId="0" fontId="34" fillId="33" borderId="189" xfId="68" applyFont="1" applyFill="1" applyBorder="1" applyAlignment="1">
      <alignment horizontal="right" wrapText="1"/>
      <protection/>
    </xf>
    <xf numFmtId="0" fontId="34" fillId="33" borderId="190" xfId="68" applyFont="1" applyFill="1" applyBorder="1" applyAlignment="1">
      <alignment horizontal="right" wrapText="1"/>
      <protection/>
    </xf>
    <xf numFmtId="0" fontId="36" fillId="33" borderId="20" xfId="68" applyFont="1" applyFill="1" applyBorder="1" applyAlignment="1">
      <alignment horizontal="center" wrapText="1"/>
      <protection/>
    </xf>
    <xf numFmtId="0" fontId="36" fillId="33" borderId="29" xfId="68" applyFont="1" applyFill="1" applyBorder="1" applyAlignment="1">
      <alignment horizontal="center" wrapText="1"/>
      <protection/>
    </xf>
    <xf numFmtId="0" fontId="36" fillId="33" borderId="16" xfId="68" applyFont="1" applyFill="1" applyBorder="1" applyAlignment="1">
      <alignment horizontal="center" wrapText="1"/>
      <protection/>
    </xf>
    <xf numFmtId="0" fontId="36" fillId="33" borderId="27" xfId="68" applyFont="1" applyFill="1" applyBorder="1" applyAlignment="1">
      <alignment horizontal="center" wrapText="1"/>
      <protection/>
    </xf>
    <xf numFmtId="0" fontId="36" fillId="33" borderId="23" xfId="68" applyFont="1" applyFill="1" applyBorder="1" applyAlignment="1">
      <alignment horizontal="center" wrapText="1"/>
      <protection/>
    </xf>
    <xf numFmtId="0" fontId="36" fillId="33" borderId="39" xfId="68" applyFont="1" applyFill="1" applyBorder="1" applyAlignment="1">
      <alignment horizontal="center" wrapText="1"/>
      <protection/>
    </xf>
    <xf numFmtId="178" fontId="36" fillId="33" borderId="20" xfId="43" applyNumberFormat="1" applyFont="1" applyFill="1" applyBorder="1" applyAlignment="1">
      <alignment horizontal="center" wrapText="1"/>
    </xf>
    <xf numFmtId="178" fontId="36" fillId="33" borderId="16" xfId="43" applyNumberFormat="1" applyFont="1" applyFill="1" applyBorder="1" applyAlignment="1">
      <alignment horizontal="center" wrapText="1"/>
    </xf>
    <xf numFmtId="178" fontId="33" fillId="33" borderId="20" xfId="43" applyNumberFormat="1" applyFont="1" applyFill="1" applyBorder="1" applyAlignment="1">
      <alignment horizontal="right" wrapText="1"/>
    </xf>
    <xf numFmtId="0" fontId="21" fillId="0" borderId="19" xfId="68" applyFont="1" applyBorder="1" applyAlignment="1">
      <alignment horizontal="center" wrapText="1"/>
      <protection/>
    </xf>
    <xf numFmtId="0" fontId="21" fillId="0" borderId="21" xfId="68" applyFont="1" applyBorder="1" applyAlignment="1">
      <alignment horizontal="center" wrapText="1"/>
      <protection/>
    </xf>
    <xf numFmtId="0" fontId="21" fillId="0" borderId="22" xfId="68" applyFont="1" applyBorder="1" applyAlignment="1">
      <alignment horizontal="center" wrapText="1"/>
      <protection/>
    </xf>
    <xf numFmtId="0" fontId="36" fillId="0" borderId="20" xfId="68" applyFont="1" applyBorder="1" applyAlignment="1">
      <alignment horizontal="center" textRotation="90"/>
      <protection/>
    </xf>
    <xf numFmtId="0" fontId="36" fillId="0" borderId="16" xfId="68" applyFont="1" applyBorder="1" applyAlignment="1">
      <alignment horizontal="center" textRotation="90"/>
      <protection/>
    </xf>
    <xf numFmtId="0" fontId="36" fillId="0" borderId="23" xfId="68" applyFont="1" applyBorder="1" applyAlignment="1">
      <alignment horizontal="center" textRotation="90"/>
      <protection/>
    </xf>
    <xf numFmtId="0" fontId="33" fillId="33" borderId="191" xfId="68" applyFont="1" applyFill="1" applyBorder="1" applyAlignment="1">
      <alignment horizontal="right" wrapText="1"/>
      <protection/>
    </xf>
    <xf numFmtId="0" fontId="33" fillId="33" borderId="192" xfId="68" applyFont="1" applyFill="1" applyBorder="1" applyAlignment="1">
      <alignment horizontal="right" wrapText="1"/>
      <protection/>
    </xf>
    <xf numFmtId="178" fontId="33" fillId="33" borderId="32" xfId="43" applyNumberFormat="1" applyFont="1" applyFill="1" applyBorder="1" applyAlignment="1">
      <alignment horizontal="right" wrapText="1"/>
    </xf>
    <xf numFmtId="0" fontId="33" fillId="33" borderId="193" xfId="68" applyFont="1" applyFill="1" applyBorder="1" applyAlignment="1">
      <alignment horizontal="right" wrapText="1"/>
      <protection/>
    </xf>
    <xf numFmtId="0" fontId="33" fillId="33" borderId="194" xfId="68" applyFont="1" applyFill="1" applyBorder="1" applyAlignment="1">
      <alignment horizontal="right" wrapText="1"/>
      <protection/>
    </xf>
    <xf numFmtId="178" fontId="34" fillId="33" borderId="28" xfId="43" applyNumberFormat="1" applyFont="1" applyFill="1" applyBorder="1" applyAlignment="1">
      <alignment horizontal="right" wrapText="1"/>
    </xf>
    <xf numFmtId="0" fontId="28" fillId="33" borderId="195" xfId="68" applyFont="1" applyFill="1" applyBorder="1" applyAlignment="1">
      <alignment horizontal="right" wrapText="1"/>
      <protection/>
    </xf>
    <xf numFmtId="0" fontId="28" fillId="33" borderId="196" xfId="68" applyFont="1" applyFill="1" applyBorder="1" applyAlignment="1">
      <alignment horizontal="right" wrapText="1"/>
      <protection/>
    </xf>
    <xf numFmtId="178" fontId="33" fillId="33" borderId="199" xfId="43" applyNumberFormat="1" applyFont="1" applyFill="1" applyBorder="1" applyAlignment="1">
      <alignment horizontal="right" wrapText="1"/>
    </xf>
    <xf numFmtId="178" fontId="28" fillId="33" borderId="16" xfId="43" applyNumberFormat="1" applyFont="1" applyFill="1" applyBorder="1" applyAlignment="1">
      <alignment horizontal="right" wrapText="1"/>
    </xf>
    <xf numFmtId="178" fontId="33" fillId="33" borderId="193" xfId="43" applyNumberFormat="1" applyFont="1" applyFill="1" applyBorder="1" applyAlignment="1">
      <alignment horizontal="right" wrapText="1"/>
    </xf>
    <xf numFmtId="0" fontId="33" fillId="33" borderId="201" xfId="68" applyFont="1" applyFill="1" applyBorder="1" applyAlignment="1">
      <alignment horizontal="right" wrapText="1"/>
      <protection/>
    </xf>
    <xf numFmtId="0" fontId="33" fillId="33" borderId="202" xfId="68" applyFont="1" applyFill="1" applyBorder="1" applyAlignment="1">
      <alignment horizontal="right" wrapText="1"/>
      <protection/>
    </xf>
    <xf numFmtId="0" fontId="30" fillId="0" borderId="20" xfId="68" applyFont="1" applyBorder="1" applyAlignment="1">
      <alignment horizontal="center" textRotation="90"/>
      <protection/>
    </xf>
    <xf numFmtId="0" fontId="30" fillId="0" borderId="16" xfId="68" applyFont="1" applyBorder="1" applyAlignment="1">
      <alignment horizontal="center" textRotation="90"/>
      <protection/>
    </xf>
    <xf numFmtId="0" fontId="30" fillId="0" borderId="23" xfId="68" applyFont="1" applyBorder="1" applyAlignment="1">
      <alignment horizontal="center" textRotation="90"/>
      <protection/>
    </xf>
    <xf numFmtId="178" fontId="32" fillId="33" borderId="20" xfId="43" applyNumberFormat="1" applyFont="1" applyFill="1" applyBorder="1" applyAlignment="1">
      <alignment horizontal="center"/>
    </xf>
    <xf numFmtId="178" fontId="32" fillId="33" borderId="16" xfId="43" applyNumberFormat="1" applyFont="1" applyFill="1" applyBorder="1" applyAlignment="1">
      <alignment horizontal="center"/>
    </xf>
    <xf numFmtId="178" fontId="33" fillId="0" borderId="28" xfId="43" applyNumberFormat="1" applyFont="1" applyFill="1" applyBorder="1" applyAlignment="1">
      <alignment horizontal="center" wrapText="1"/>
    </xf>
    <xf numFmtId="178" fontId="28" fillId="0" borderId="201" xfId="43" applyNumberFormat="1" applyFont="1" applyFill="1" applyBorder="1" applyAlignment="1">
      <alignment horizontal="right" wrapText="1"/>
    </xf>
    <xf numFmtId="178" fontId="28" fillId="33" borderId="16" xfId="43" applyNumberFormat="1" applyFont="1" applyFill="1" applyBorder="1" applyAlignment="1">
      <alignment horizontal="center" wrapText="1"/>
    </xf>
    <xf numFmtId="178" fontId="28" fillId="0" borderId="189" xfId="43" applyNumberFormat="1" applyFont="1" applyFill="1" applyBorder="1" applyAlignment="1">
      <alignment horizontal="center" wrapText="1"/>
    </xf>
    <xf numFmtId="0" fontId="28" fillId="33" borderId="189" xfId="68" applyFont="1" applyFill="1" applyBorder="1" applyAlignment="1">
      <alignment horizontal="center" wrapText="1"/>
      <protection/>
    </xf>
    <xf numFmtId="0" fontId="28" fillId="33" borderId="190" xfId="68" applyFont="1" applyFill="1" applyBorder="1" applyAlignment="1">
      <alignment horizontal="center" wrapText="1"/>
      <protection/>
    </xf>
    <xf numFmtId="0" fontId="28" fillId="33" borderId="191" xfId="68" applyFont="1" applyFill="1" applyBorder="1" applyAlignment="1">
      <alignment horizontal="center" wrapText="1"/>
      <protection/>
    </xf>
    <xf numFmtId="0" fontId="28" fillId="33" borderId="192" xfId="68" applyFont="1" applyFill="1" applyBorder="1" applyAlignment="1">
      <alignment horizontal="center" wrapText="1"/>
      <protection/>
    </xf>
    <xf numFmtId="178" fontId="28" fillId="33" borderId="20" xfId="43" applyNumberFormat="1" applyFont="1" applyFill="1" applyBorder="1" applyAlignment="1">
      <alignment horizontal="center" wrapText="1"/>
    </xf>
    <xf numFmtId="178" fontId="28" fillId="0" borderId="16" xfId="43" applyNumberFormat="1" applyFont="1" applyFill="1" applyBorder="1" applyAlignment="1">
      <alignment horizontal="center" wrapText="1"/>
    </xf>
    <xf numFmtId="178" fontId="28" fillId="33" borderId="32" xfId="43" applyNumberFormat="1" applyFont="1" applyFill="1" applyBorder="1" applyAlignment="1">
      <alignment horizontal="center" wrapText="1"/>
    </xf>
    <xf numFmtId="178" fontId="28" fillId="0" borderId="201" xfId="43" applyNumberFormat="1" applyFont="1" applyFill="1" applyBorder="1" applyAlignment="1">
      <alignment horizontal="center" wrapText="1"/>
    </xf>
    <xf numFmtId="0" fontId="28" fillId="33" borderId="201" xfId="68" applyFont="1" applyFill="1" applyBorder="1" applyAlignment="1">
      <alignment horizontal="center" wrapText="1"/>
      <protection/>
    </xf>
    <xf numFmtId="0" fontId="28" fillId="33" borderId="202" xfId="68" applyFont="1" applyFill="1" applyBorder="1" applyAlignment="1">
      <alignment horizontal="center" wrapText="1"/>
      <protection/>
    </xf>
    <xf numFmtId="178" fontId="34" fillId="33" borderId="28" xfId="43" applyNumberFormat="1" applyFont="1" applyFill="1" applyBorder="1" applyAlignment="1">
      <alignment horizontal="center" wrapText="1"/>
    </xf>
    <xf numFmtId="178" fontId="34" fillId="0" borderId="28" xfId="43" applyNumberFormat="1" applyFont="1" applyFill="1" applyBorder="1" applyAlignment="1">
      <alignment horizontal="center" wrapText="1"/>
    </xf>
    <xf numFmtId="178" fontId="28" fillId="33" borderId="195" xfId="43" applyNumberFormat="1" applyFont="1" applyFill="1" applyBorder="1" applyAlignment="1">
      <alignment horizontal="center" wrapText="1"/>
    </xf>
    <xf numFmtId="178" fontId="28" fillId="33" borderId="35" xfId="43" applyNumberFormat="1" applyFont="1" applyFill="1" applyBorder="1" applyAlignment="1">
      <alignment horizontal="center" wrapText="1"/>
    </xf>
    <xf numFmtId="178" fontId="28" fillId="0" borderId="35" xfId="43" applyNumberFormat="1" applyFont="1" applyFill="1" applyBorder="1" applyAlignment="1">
      <alignment horizontal="center" wrapText="1"/>
    </xf>
    <xf numFmtId="0" fontId="28" fillId="33" borderId="199" xfId="68" applyFont="1" applyFill="1" applyBorder="1" applyAlignment="1">
      <alignment horizontal="center" wrapText="1"/>
      <protection/>
    </xf>
    <xf numFmtId="0" fontId="28" fillId="33" borderId="200" xfId="68" applyFont="1" applyFill="1" applyBorder="1" applyAlignment="1">
      <alignment horizontal="center" wrapText="1"/>
      <protection/>
    </xf>
    <xf numFmtId="178" fontId="34" fillId="33" borderId="16" xfId="43" applyNumberFormat="1" applyFont="1" applyFill="1" applyBorder="1" applyAlignment="1">
      <alignment horizontal="center" wrapText="1"/>
    </xf>
    <xf numFmtId="178" fontId="34" fillId="0" borderId="16" xfId="43" applyNumberFormat="1" applyFont="1" applyFill="1" applyBorder="1" applyAlignment="1">
      <alignment horizontal="center" wrapText="1"/>
    </xf>
    <xf numFmtId="178" fontId="28" fillId="33" borderId="23" xfId="43" applyNumberFormat="1" applyFont="1" applyFill="1" applyBorder="1" applyAlignment="1">
      <alignment horizontal="center" wrapText="1"/>
    </xf>
    <xf numFmtId="178" fontId="34" fillId="0" borderId="28" xfId="43" applyNumberFormat="1" applyFont="1" applyFill="1" applyBorder="1" applyAlignment="1">
      <alignment horizontal="center" wrapText="1"/>
    </xf>
    <xf numFmtId="0" fontId="34" fillId="33" borderId="195" xfId="68" applyFont="1" applyFill="1" applyBorder="1" applyAlignment="1">
      <alignment horizontal="center" wrapText="1"/>
      <protection/>
    </xf>
    <xf numFmtId="0" fontId="34" fillId="33" borderId="196" xfId="68" applyFont="1" applyFill="1" applyBorder="1" applyAlignment="1">
      <alignment horizontal="center" wrapText="1"/>
      <protection/>
    </xf>
    <xf numFmtId="178" fontId="28" fillId="33" borderId="28" xfId="43" applyNumberFormat="1" applyFont="1" applyFill="1" applyBorder="1" applyAlignment="1">
      <alignment horizontal="center" wrapText="1"/>
    </xf>
    <xf numFmtId="178" fontId="34" fillId="0" borderId="20" xfId="43" applyNumberFormat="1" applyFont="1" applyFill="1" applyBorder="1" applyAlignment="1">
      <alignment horizontal="center" wrapText="1"/>
    </xf>
    <xf numFmtId="0" fontId="34" fillId="33" borderId="191" xfId="68" applyFont="1" applyFill="1" applyBorder="1" applyAlignment="1">
      <alignment horizontal="center" wrapText="1"/>
      <protection/>
    </xf>
    <xf numFmtId="0" fontId="34" fillId="33" borderId="192" xfId="68" applyFont="1" applyFill="1" applyBorder="1" applyAlignment="1">
      <alignment horizontal="center" wrapText="1"/>
      <protection/>
    </xf>
    <xf numFmtId="178" fontId="34" fillId="0" borderId="16" xfId="43" applyNumberFormat="1" applyFont="1" applyFill="1" applyBorder="1" applyAlignment="1">
      <alignment horizontal="center" wrapText="1"/>
    </xf>
    <xf numFmtId="0" fontId="34" fillId="33" borderId="189" xfId="68" applyFont="1" applyFill="1" applyBorder="1" applyAlignment="1">
      <alignment horizontal="center" wrapText="1"/>
      <protection/>
    </xf>
    <xf numFmtId="0" fontId="34" fillId="33" borderId="190" xfId="68" applyFont="1" applyFill="1" applyBorder="1" applyAlignment="1">
      <alignment horizontal="center" wrapText="1"/>
      <protection/>
    </xf>
    <xf numFmtId="178" fontId="34" fillId="0" borderId="23" xfId="43" applyNumberFormat="1" applyFont="1" applyFill="1" applyBorder="1" applyAlignment="1">
      <alignment horizontal="center" wrapText="1"/>
    </xf>
    <xf numFmtId="0" fontId="34" fillId="33" borderId="201" xfId="68" applyFont="1" applyFill="1" applyBorder="1" applyAlignment="1">
      <alignment horizontal="center" wrapText="1"/>
      <protection/>
    </xf>
    <xf numFmtId="0" fontId="34" fillId="33" borderId="202" xfId="68" applyFont="1" applyFill="1" applyBorder="1" applyAlignment="1">
      <alignment horizontal="center" wrapText="1"/>
      <protection/>
    </xf>
    <xf numFmtId="178" fontId="33" fillId="33" borderId="20" xfId="43" applyNumberFormat="1" applyFont="1" applyFill="1" applyBorder="1" applyAlignment="1">
      <alignment horizontal="center" wrapText="1"/>
    </xf>
    <xf numFmtId="178" fontId="33" fillId="0" borderId="20" xfId="43" applyNumberFormat="1" applyFont="1" applyFill="1" applyBorder="1" applyAlignment="1">
      <alignment horizontal="center" wrapText="1"/>
    </xf>
    <xf numFmtId="178" fontId="33" fillId="33" borderId="16" xfId="43" applyNumberFormat="1" applyFont="1" applyFill="1" applyBorder="1" applyAlignment="1">
      <alignment horizontal="center" wrapText="1"/>
    </xf>
    <xf numFmtId="178" fontId="33" fillId="0" borderId="16" xfId="43" applyNumberFormat="1" applyFont="1" applyFill="1" applyBorder="1" applyAlignment="1">
      <alignment horizontal="center" wrapText="1"/>
    </xf>
    <xf numFmtId="178" fontId="33" fillId="33" borderId="32" xfId="43" applyNumberFormat="1" applyFont="1" applyFill="1" applyBorder="1" applyAlignment="1">
      <alignment horizontal="center" wrapText="1"/>
    </xf>
    <xf numFmtId="178" fontId="33" fillId="0" borderId="32" xfId="43" applyNumberFormat="1" applyFont="1" applyFill="1" applyBorder="1" applyAlignment="1">
      <alignment horizontal="center" wrapText="1"/>
    </xf>
    <xf numFmtId="0" fontId="28" fillId="33" borderId="193" xfId="68" applyFont="1" applyFill="1" applyBorder="1" applyAlignment="1">
      <alignment horizontal="center" wrapText="1"/>
      <protection/>
    </xf>
    <xf numFmtId="0" fontId="28" fillId="33" borderId="194" xfId="68" applyFont="1" applyFill="1" applyBorder="1" applyAlignment="1">
      <alignment horizontal="center" wrapText="1"/>
      <protection/>
    </xf>
    <xf numFmtId="0" fontId="28" fillId="33" borderId="195" xfId="68" applyFont="1" applyFill="1" applyBorder="1" applyAlignment="1">
      <alignment horizontal="center" wrapText="1"/>
      <protection/>
    </xf>
    <xf numFmtId="0" fontId="28" fillId="33" borderId="196" xfId="68" applyFont="1" applyFill="1" applyBorder="1" applyAlignment="1">
      <alignment horizontal="center" wrapText="1"/>
      <protection/>
    </xf>
    <xf numFmtId="178" fontId="33" fillId="33" borderId="35" xfId="43" applyNumberFormat="1" applyFont="1" applyFill="1" applyBorder="1" applyAlignment="1">
      <alignment horizontal="center" wrapText="1"/>
    </xf>
    <xf numFmtId="178" fontId="33" fillId="0" borderId="35" xfId="43" applyNumberFormat="1" applyFont="1" applyFill="1" applyBorder="1" applyAlignment="1">
      <alignment horizontal="center" wrapText="1"/>
    </xf>
    <xf numFmtId="178" fontId="35" fillId="33" borderId="20" xfId="43" applyNumberFormat="1" applyFont="1" applyFill="1" applyBorder="1" applyAlignment="1">
      <alignment horizontal="center" wrapText="1"/>
    </xf>
    <xf numFmtId="178" fontId="35" fillId="0" borderId="20" xfId="43" applyNumberFormat="1" applyFont="1" applyFill="1" applyBorder="1" applyAlignment="1">
      <alignment horizontal="center" wrapText="1"/>
    </xf>
    <xf numFmtId="178" fontId="28" fillId="33" borderId="16" xfId="43" applyNumberFormat="1" applyFont="1" applyFill="1" applyBorder="1" applyAlignment="1">
      <alignment horizontal="center" wrapText="1"/>
    </xf>
    <xf numFmtId="178" fontId="28" fillId="0" borderId="16" xfId="43" applyNumberFormat="1" applyFont="1" applyFill="1" applyBorder="1" applyAlignment="1">
      <alignment horizontal="center" wrapText="1"/>
    </xf>
    <xf numFmtId="178" fontId="33" fillId="33" borderId="23" xfId="43" applyNumberFormat="1" applyFont="1" applyFill="1" applyBorder="1" applyAlignment="1">
      <alignment horizontal="center" wrapText="1"/>
    </xf>
    <xf numFmtId="178" fontId="33" fillId="0" borderId="23" xfId="43" applyNumberFormat="1" applyFont="1" applyFill="1" applyBorder="1" applyAlignment="1">
      <alignment horizontal="center" wrapText="1"/>
    </xf>
    <xf numFmtId="0" fontId="33" fillId="33" borderId="191" xfId="68" applyFont="1" applyFill="1" applyBorder="1" applyAlignment="1">
      <alignment horizontal="center" wrapText="1"/>
      <protection/>
    </xf>
    <xf numFmtId="0" fontId="33" fillId="33" borderId="192" xfId="68" applyFont="1" applyFill="1" applyBorder="1" applyAlignment="1">
      <alignment horizontal="center" wrapText="1"/>
      <protection/>
    </xf>
    <xf numFmtId="0" fontId="33" fillId="33" borderId="189" xfId="68" applyFont="1" applyFill="1" applyBorder="1" applyAlignment="1">
      <alignment horizontal="center" wrapText="1"/>
      <protection/>
    </xf>
    <xf numFmtId="0" fontId="33" fillId="33" borderId="190" xfId="68" applyFont="1" applyFill="1" applyBorder="1" applyAlignment="1">
      <alignment horizontal="center" wrapText="1"/>
      <protection/>
    </xf>
    <xf numFmtId="178" fontId="33" fillId="33" borderId="23" xfId="43" applyNumberFormat="1" applyFont="1" applyFill="1" applyBorder="1" applyAlignment="1">
      <alignment horizontal="center" wrapText="1"/>
    </xf>
    <xf numFmtId="178" fontId="33" fillId="0" borderId="23" xfId="43" applyNumberFormat="1" applyFont="1" applyFill="1" applyBorder="1" applyAlignment="1">
      <alignment horizontal="center" wrapText="1"/>
    </xf>
    <xf numFmtId="0" fontId="33" fillId="33" borderId="201" xfId="68" applyFont="1" applyFill="1" applyBorder="1" applyAlignment="1">
      <alignment horizontal="center" wrapText="1"/>
      <protection/>
    </xf>
    <xf numFmtId="0" fontId="33" fillId="33" borderId="202" xfId="68" applyFont="1" applyFill="1" applyBorder="1" applyAlignment="1">
      <alignment horizontal="center" wrapText="1"/>
      <protection/>
    </xf>
    <xf numFmtId="178" fontId="30" fillId="33" borderId="0" xfId="43" applyNumberFormat="1" applyFont="1" applyFill="1" applyBorder="1" applyAlignment="1">
      <alignment horizontal="center"/>
    </xf>
    <xf numFmtId="178" fontId="33" fillId="33" borderId="28" xfId="43" applyNumberFormat="1" applyFont="1" applyFill="1" applyBorder="1" applyAlignment="1">
      <alignment horizontal="center" wrapText="1"/>
    </xf>
    <xf numFmtId="178" fontId="33" fillId="0" borderId="28" xfId="43" applyNumberFormat="1" applyFont="1" applyFill="1" applyBorder="1" applyAlignment="1">
      <alignment horizontal="center" wrapText="1"/>
    </xf>
    <xf numFmtId="0" fontId="33" fillId="33" borderId="195" xfId="68" applyFont="1" applyFill="1" applyBorder="1" applyAlignment="1">
      <alignment horizontal="center" wrapText="1"/>
      <protection/>
    </xf>
    <xf numFmtId="0" fontId="33" fillId="33" borderId="196" xfId="68" applyFont="1" applyFill="1" applyBorder="1" applyAlignment="1">
      <alignment horizontal="center" wrapText="1"/>
      <protection/>
    </xf>
    <xf numFmtId="178" fontId="34" fillId="33" borderId="28" xfId="43" applyNumberFormat="1" applyFont="1" applyFill="1" applyBorder="1" applyAlignment="1">
      <alignment horizontal="center" wrapText="1"/>
    </xf>
    <xf numFmtId="178" fontId="10" fillId="0" borderId="11" xfId="43" applyNumberFormat="1" applyFont="1" applyFill="1" applyBorder="1" applyAlignment="1">
      <alignment horizontal="center"/>
    </xf>
    <xf numFmtId="178" fontId="28" fillId="33" borderId="179" xfId="43" applyNumberFormat="1" applyFont="1" applyFill="1" applyBorder="1" applyAlignment="1">
      <alignment horizontal="center"/>
    </xf>
    <xf numFmtId="178" fontId="28" fillId="33" borderId="67" xfId="43" applyNumberFormat="1" applyFont="1" applyFill="1" applyBorder="1" applyAlignment="1">
      <alignment horizontal="center"/>
    </xf>
    <xf numFmtId="178" fontId="28" fillId="33" borderId="188" xfId="43" applyNumberFormat="1" applyFont="1" applyFill="1" applyBorder="1" applyAlignment="1">
      <alignment horizontal="center"/>
    </xf>
    <xf numFmtId="178" fontId="28" fillId="33" borderId="17" xfId="43" applyNumberFormat="1" applyFont="1" applyFill="1" applyBorder="1" applyAlignment="1">
      <alignment horizontal="center"/>
    </xf>
    <xf numFmtId="0" fontId="32" fillId="0" borderId="203" xfId="68" applyFont="1" applyBorder="1" applyAlignment="1">
      <alignment horizontal="center" wrapText="1"/>
      <protection/>
    </xf>
    <xf numFmtId="0" fontId="32" fillId="0" borderId="204" xfId="68" applyFont="1" applyBorder="1" applyAlignment="1">
      <alignment horizontal="center" wrapText="1"/>
      <protection/>
    </xf>
    <xf numFmtId="0" fontId="32" fillId="0" borderId="205" xfId="68" applyFont="1" applyBorder="1" applyAlignment="1">
      <alignment horizontal="center" textRotation="90"/>
      <protection/>
    </xf>
    <xf numFmtId="0" fontId="32" fillId="0" borderId="18" xfId="68" applyFont="1" applyBorder="1" applyAlignment="1">
      <alignment horizontal="center" textRotation="90"/>
      <protection/>
    </xf>
    <xf numFmtId="178" fontId="32" fillId="33" borderId="81" xfId="43" applyNumberFormat="1" applyFont="1" applyFill="1" applyBorder="1" applyAlignment="1">
      <alignment horizontal="center" wrapText="1"/>
    </xf>
    <xf numFmtId="178" fontId="32" fillId="33" borderId="54" xfId="43" applyNumberFormat="1" applyFont="1" applyFill="1" applyBorder="1" applyAlignment="1">
      <alignment horizontal="center" wrapText="1"/>
    </xf>
    <xf numFmtId="178" fontId="32" fillId="33" borderId="71" xfId="43" applyNumberFormat="1" applyFont="1" applyFill="1" applyBorder="1" applyAlignment="1">
      <alignment horizontal="center" wrapText="1"/>
    </xf>
    <xf numFmtId="178" fontId="32" fillId="33" borderId="72" xfId="43" applyNumberFormat="1" applyFont="1" applyFill="1" applyBorder="1" applyAlignment="1">
      <alignment horizontal="center" wrapText="1"/>
    </xf>
    <xf numFmtId="178" fontId="34" fillId="33" borderId="188" xfId="43" applyNumberFormat="1" applyFont="1" applyFill="1" applyBorder="1" applyAlignment="1">
      <alignment/>
    </xf>
    <xf numFmtId="178" fontId="34" fillId="33" borderId="17" xfId="43" applyNumberFormat="1" applyFont="1" applyFill="1" applyBorder="1" applyAlignment="1">
      <alignment/>
    </xf>
    <xf numFmtId="178" fontId="28" fillId="33" borderId="85" xfId="43" applyNumberFormat="1" applyFont="1" applyFill="1" applyBorder="1" applyAlignment="1">
      <alignment horizontal="center"/>
    </xf>
    <xf numFmtId="178" fontId="28" fillId="33" borderId="70" xfId="43" applyNumberFormat="1" applyFont="1" applyFill="1" applyBorder="1" applyAlignment="1">
      <alignment horizontal="center"/>
    </xf>
    <xf numFmtId="178" fontId="28" fillId="33" borderId="86" xfId="43" applyNumberFormat="1" applyFont="1" applyFill="1" applyBorder="1" applyAlignment="1">
      <alignment horizontal="center"/>
    </xf>
    <xf numFmtId="178" fontId="28" fillId="33" borderId="65" xfId="43" applyNumberFormat="1" applyFont="1" applyFill="1" applyBorder="1" applyAlignment="1">
      <alignment horizontal="center"/>
    </xf>
    <xf numFmtId="178" fontId="33" fillId="33" borderId="188" xfId="43" applyNumberFormat="1" applyFont="1" applyFill="1" applyBorder="1" applyAlignment="1">
      <alignment horizontal="center"/>
    </xf>
    <xf numFmtId="178" fontId="33" fillId="33" borderId="17" xfId="43" applyNumberFormat="1" applyFont="1" applyFill="1" applyBorder="1" applyAlignment="1">
      <alignment horizontal="center"/>
    </xf>
    <xf numFmtId="178" fontId="33" fillId="33" borderId="85" xfId="43" applyNumberFormat="1" applyFont="1" applyFill="1" applyBorder="1" applyAlignment="1">
      <alignment horizontal="center"/>
    </xf>
    <xf numFmtId="178" fontId="33" fillId="33" borderId="70" xfId="43" applyNumberFormat="1" applyFont="1" applyFill="1" applyBorder="1" applyAlignment="1">
      <alignment horizontal="center"/>
    </xf>
    <xf numFmtId="178" fontId="34" fillId="33" borderId="188" xfId="43" applyNumberFormat="1" applyFont="1" applyFill="1" applyBorder="1" applyAlignment="1">
      <alignment horizontal="center"/>
    </xf>
    <xf numFmtId="178" fontId="34" fillId="33" borderId="17" xfId="43" applyNumberFormat="1" applyFont="1" applyFill="1" applyBorder="1" applyAlignment="1">
      <alignment horizontal="center"/>
    </xf>
    <xf numFmtId="178" fontId="33" fillId="33" borderId="188" xfId="43" applyNumberFormat="1" applyFont="1" applyFill="1" applyBorder="1" applyAlignment="1">
      <alignment horizontal="center"/>
    </xf>
    <xf numFmtId="178" fontId="33" fillId="33" borderId="17" xfId="43" applyNumberFormat="1" applyFont="1" applyFill="1" applyBorder="1" applyAlignment="1">
      <alignment horizontal="center"/>
    </xf>
    <xf numFmtId="178" fontId="33" fillId="33" borderId="179" xfId="43" applyNumberFormat="1" applyFont="1" applyFill="1" applyBorder="1" applyAlignment="1">
      <alignment horizontal="center"/>
    </xf>
    <xf numFmtId="178" fontId="33" fillId="33" borderId="67" xfId="43" applyNumberFormat="1" applyFont="1" applyFill="1" applyBorder="1" applyAlignment="1">
      <alignment horizontal="center"/>
    </xf>
    <xf numFmtId="178" fontId="33" fillId="33" borderId="86" xfId="43" applyNumberFormat="1" applyFont="1" applyFill="1" applyBorder="1" applyAlignment="1">
      <alignment horizontal="center"/>
    </xf>
    <xf numFmtId="178" fontId="33" fillId="33" borderId="65" xfId="43" applyNumberFormat="1" applyFont="1" applyFill="1" applyBorder="1" applyAlignment="1">
      <alignment horizontal="center"/>
    </xf>
    <xf numFmtId="178" fontId="28" fillId="0" borderId="20" xfId="43" applyNumberFormat="1" applyFont="1" applyFill="1" applyBorder="1" applyAlignment="1">
      <alignment horizontal="center" wrapText="1"/>
    </xf>
    <xf numFmtId="178" fontId="33" fillId="0" borderId="35" xfId="43" applyNumberFormat="1" applyFont="1" applyFill="1" applyBorder="1" applyAlignment="1">
      <alignment horizontal="right" wrapText="1"/>
    </xf>
    <xf numFmtId="178" fontId="33" fillId="0" borderId="16" xfId="43" applyNumberFormat="1" applyFont="1" applyFill="1" applyBorder="1" applyAlignment="1">
      <alignment horizontal="right" wrapText="1"/>
    </xf>
    <xf numFmtId="178" fontId="33" fillId="0" borderId="193" xfId="43" applyNumberFormat="1" applyFont="1" applyFill="1" applyBorder="1" applyAlignment="1">
      <alignment horizontal="right" wrapText="1"/>
    </xf>
    <xf numFmtId="178" fontId="33" fillId="0" borderId="189" xfId="43" applyNumberFormat="1" applyFont="1" applyFill="1" applyBorder="1" applyAlignment="1">
      <alignment horizontal="right" wrapText="1"/>
    </xf>
    <xf numFmtId="178" fontId="28" fillId="0" borderId="16" xfId="43" applyNumberFormat="1" applyFont="1" applyFill="1" applyBorder="1" applyAlignment="1">
      <alignment horizontal="right" wrapText="1"/>
    </xf>
    <xf numFmtId="178" fontId="33" fillId="0" borderId="32" xfId="43" applyNumberFormat="1" applyFont="1" applyFill="1" applyBorder="1" applyAlignment="1">
      <alignment horizontal="right" wrapText="1"/>
    </xf>
    <xf numFmtId="178" fontId="34" fillId="0" borderId="28" xfId="43" applyNumberFormat="1" applyFont="1" applyFill="1" applyBorder="1" applyAlignment="1">
      <alignment horizontal="right" wrapText="1"/>
    </xf>
    <xf numFmtId="178" fontId="34" fillId="0" borderId="16" xfId="43" applyNumberFormat="1" applyFont="1" applyFill="1" applyBorder="1" applyAlignment="1">
      <alignment horizontal="right" wrapText="1"/>
    </xf>
    <xf numFmtId="178" fontId="33" fillId="0" borderId="20" xfId="43" applyNumberFormat="1" applyFont="1" applyFill="1" applyBorder="1" applyAlignment="1">
      <alignment horizontal="right" wrapText="1"/>
    </xf>
    <xf numFmtId="0" fontId="36" fillId="0" borderId="20" xfId="68" applyFont="1" applyBorder="1" applyAlignment="1">
      <alignment horizontal="center" wrapText="1"/>
      <protection/>
    </xf>
    <xf numFmtId="0" fontId="36" fillId="0" borderId="29" xfId="68" applyFont="1" applyBorder="1" applyAlignment="1">
      <alignment horizontal="center" wrapText="1"/>
      <protection/>
    </xf>
    <xf numFmtId="0" fontId="36" fillId="0" borderId="16" xfId="68" applyFont="1" applyBorder="1" applyAlignment="1">
      <alignment horizontal="center" wrapText="1"/>
      <protection/>
    </xf>
    <xf numFmtId="0" fontId="36" fillId="0" borderId="27" xfId="68" applyFont="1" applyBorder="1" applyAlignment="1">
      <alignment horizontal="center" wrapText="1"/>
      <protection/>
    </xf>
    <xf numFmtId="0" fontId="36" fillId="0" borderId="23" xfId="68" applyFont="1" applyBorder="1" applyAlignment="1">
      <alignment horizontal="center" wrapText="1"/>
      <protection/>
    </xf>
    <xf numFmtId="0" fontId="36" fillId="0" borderId="39" xfId="68" applyFont="1" applyBorder="1" applyAlignment="1">
      <alignment horizontal="center" wrapText="1"/>
      <protection/>
    </xf>
    <xf numFmtId="178" fontId="36" fillId="0" borderId="20" xfId="43" applyNumberFormat="1" applyFont="1" applyFill="1" applyBorder="1" applyAlignment="1">
      <alignment horizontal="center" wrapText="1"/>
    </xf>
    <xf numFmtId="178" fontId="36" fillId="0" borderId="16" xfId="43" applyNumberFormat="1" applyFont="1" applyFill="1" applyBorder="1" applyAlignment="1">
      <alignment horizontal="center" wrapText="1"/>
    </xf>
    <xf numFmtId="178" fontId="28" fillId="0" borderId="23" xfId="43" applyNumberFormat="1" applyFont="1" applyFill="1" applyBorder="1" applyAlignment="1">
      <alignment horizontal="right" wrapText="1"/>
    </xf>
    <xf numFmtId="178" fontId="34" fillId="0" borderId="42" xfId="43" applyNumberFormat="1" applyFont="1" applyFill="1" applyBorder="1" applyAlignment="1">
      <alignment horizontal="right" wrapText="1"/>
    </xf>
    <xf numFmtId="0" fontId="27" fillId="0" borderId="33" xfId="68" applyFont="1" applyBorder="1" applyAlignment="1">
      <alignment horizontal="left"/>
      <protection/>
    </xf>
    <xf numFmtId="0" fontId="27" fillId="0" borderId="42" xfId="68" applyFont="1" applyBorder="1" applyAlignment="1">
      <alignment horizontal="left"/>
      <protection/>
    </xf>
    <xf numFmtId="0" fontId="25" fillId="0" borderId="0" xfId="68" applyFont="1" applyAlignment="1">
      <alignment horizontal="center" wrapText="1"/>
      <protection/>
    </xf>
    <xf numFmtId="0" fontId="21" fillId="0" borderId="0" xfId="68" applyFont="1" applyAlignment="1">
      <alignment horizontal="left"/>
      <protection/>
    </xf>
    <xf numFmtId="0" fontId="38" fillId="0" borderId="61" xfId="68" applyFont="1" applyBorder="1" applyAlignment="1">
      <alignment horizontal="left"/>
      <protection/>
    </xf>
    <xf numFmtId="0" fontId="38" fillId="0" borderId="180" xfId="68" applyFont="1" applyBorder="1" applyAlignment="1">
      <alignment horizontal="left"/>
      <protection/>
    </xf>
    <xf numFmtId="0" fontId="21" fillId="0" borderId="11" xfId="68" applyFont="1" applyBorder="1" applyAlignment="1">
      <alignment horizontal="left"/>
      <protection/>
    </xf>
    <xf numFmtId="0" fontId="38" fillId="0" borderId="30" xfId="68" applyFont="1" applyBorder="1" applyAlignment="1">
      <alignment horizontal="left"/>
      <protection/>
    </xf>
    <xf numFmtId="0" fontId="38" fillId="0" borderId="28" xfId="68" applyFont="1" applyBorder="1" applyAlignment="1">
      <alignment horizontal="left"/>
      <protection/>
    </xf>
    <xf numFmtId="0" fontId="25" fillId="0" borderId="24" xfId="68" applyFont="1" applyBorder="1" applyAlignment="1">
      <alignment horizontal="center" vertical="center" wrapText="1"/>
      <protection/>
    </xf>
    <xf numFmtId="0" fontId="25" fillId="0" borderId="34" xfId="68" applyFont="1" applyBorder="1" applyAlignment="1">
      <alignment horizontal="center" vertical="center" wrapText="1"/>
      <protection/>
    </xf>
    <xf numFmtId="0" fontId="25" fillId="0" borderId="20" xfId="68" applyFont="1" applyBorder="1" applyAlignment="1">
      <alignment horizontal="center" vertical="center" wrapText="1"/>
      <protection/>
    </xf>
    <xf numFmtId="0" fontId="25" fillId="0" borderId="16" xfId="68" applyFont="1" applyBorder="1" applyAlignment="1">
      <alignment horizontal="center" vertical="center" wrapText="1"/>
      <protection/>
    </xf>
    <xf numFmtId="0" fontId="25" fillId="0" borderId="20" xfId="68" applyFont="1" applyBorder="1" applyAlignment="1">
      <alignment horizontal="center" vertical="center"/>
      <protection/>
    </xf>
    <xf numFmtId="0" fontId="25" fillId="0" borderId="16" xfId="68" applyFont="1" applyBorder="1" applyAlignment="1">
      <alignment horizontal="center" vertical="center"/>
      <protection/>
    </xf>
    <xf numFmtId="0" fontId="25" fillId="0" borderId="29" xfId="68" applyFont="1" applyBorder="1" applyAlignment="1">
      <alignment horizontal="center" vertical="center"/>
      <protection/>
    </xf>
    <xf numFmtId="0" fontId="25" fillId="0" borderId="0" xfId="68" applyFont="1" applyAlignment="1">
      <alignment horizontal="center"/>
      <protection/>
    </xf>
    <xf numFmtId="0" fontId="37" fillId="0" borderId="56" xfId="68" applyFont="1" applyBorder="1" applyAlignment="1">
      <alignment horizontal="center"/>
      <protection/>
    </xf>
    <xf numFmtId="0" fontId="25" fillId="0" borderId="0" xfId="68" applyFont="1" applyAlignment="1">
      <alignment horizontal="center" vertical="center" wrapText="1"/>
      <protection/>
    </xf>
    <xf numFmtId="0" fontId="32" fillId="0" borderId="0" xfId="69" applyFont="1" applyAlignment="1">
      <alignment horizontal="center"/>
      <protection/>
    </xf>
    <xf numFmtId="0" fontId="37" fillId="0" borderId="56" xfId="69" applyFont="1" applyBorder="1" applyAlignment="1">
      <alignment horizontal="center"/>
      <protection/>
    </xf>
    <xf numFmtId="0" fontId="25" fillId="0" borderId="0" xfId="69" applyFont="1" applyAlignment="1">
      <alignment horizontal="center"/>
      <protection/>
    </xf>
    <xf numFmtId="0" fontId="21" fillId="0" borderId="0" xfId="69" applyFont="1" applyAlignment="1">
      <alignment horizontal="center"/>
      <protection/>
    </xf>
    <xf numFmtId="0" fontId="25" fillId="0" borderId="0" xfId="69" applyFont="1" applyAlignment="1">
      <alignment horizontal="center" wrapText="1"/>
      <protection/>
    </xf>
    <xf numFmtId="0" fontId="27" fillId="0" borderId="33" xfId="69" applyFont="1" applyBorder="1" applyAlignment="1">
      <alignment horizontal="left"/>
      <protection/>
    </xf>
    <xf numFmtId="0" fontId="27" fillId="0" borderId="42" xfId="69" applyFont="1" applyBorder="1" applyAlignment="1">
      <alignment horizontal="left"/>
      <protection/>
    </xf>
    <xf numFmtId="0" fontId="25" fillId="0" borderId="24" xfId="69" applyFont="1" applyBorder="1" applyAlignment="1">
      <alignment horizontal="center" vertical="center" wrapText="1"/>
      <protection/>
    </xf>
    <xf numFmtId="0" fontId="25" fillId="0" borderId="34" xfId="69" applyFont="1" applyBorder="1" applyAlignment="1">
      <alignment horizontal="center" vertical="center" wrapText="1"/>
      <protection/>
    </xf>
    <xf numFmtId="0" fontId="25" fillId="0" borderId="20" xfId="69" applyFont="1" applyBorder="1" applyAlignment="1">
      <alignment horizontal="center" vertical="center" wrapText="1"/>
      <protection/>
    </xf>
    <xf numFmtId="0" fontId="25" fillId="0" borderId="16" xfId="69" applyFont="1" applyBorder="1" applyAlignment="1">
      <alignment horizontal="center" vertical="center" wrapText="1"/>
      <protection/>
    </xf>
    <xf numFmtId="0" fontId="25" fillId="0" borderId="20" xfId="69" applyFont="1" applyBorder="1" applyAlignment="1">
      <alignment horizontal="center" vertical="center"/>
      <protection/>
    </xf>
    <xf numFmtId="0" fontId="25" fillId="0" borderId="16" xfId="69" applyFont="1" applyBorder="1" applyAlignment="1">
      <alignment horizontal="center" vertical="center"/>
      <protection/>
    </xf>
    <xf numFmtId="0" fontId="25" fillId="0" borderId="29" xfId="69" applyFont="1" applyBorder="1" applyAlignment="1">
      <alignment horizontal="center" vertical="center"/>
      <protection/>
    </xf>
    <xf numFmtId="0" fontId="21" fillId="0" borderId="0" xfId="69" applyFont="1" applyAlignment="1">
      <alignment horizontal="left"/>
      <protection/>
    </xf>
    <xf numFmtId="0" fontId="38" fillId="0" borderId="61" xfId="69" applyFont="1" applyBorder="1" applyAlignment="1">
      <alignment horizontal="left"/>
      <protection/>
    </xf>
    <xf numFmtId="0" fontId="38" fillId="0" borderId="180" xfId="69" applyFont="1" applyBorder="1" applyAlignment="1">
      <alignment horizontal="left"/>
      <protection/>
    </xf>
    <xf numFmtId="0" fontId="21" fillId="0" borderId="11" xfId="69" applyFont="1" applyBorder="1" applyAlignment="1">
      <alignment horizontal="left"/>
      <protection/>
    </xf>
    <xf numFmtId="0" fontId="38" fillId="0" borderId="30" xfId="69" applyFont="1" applyBorder="1" applyAlignment="1">
      <alignment horizontal="left"/>
      <protection/>
    </xf>
    <xf numFmtId="0" fontId="38" fillId="0" borderId="28" xfId="69" applyFont="1" applyBorder="1" applyAlignment="1">
      <alignment horizontal="left"/>
      <protection/>
    </xf>
    <xf numFmtId="0" fontId="21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center" wrapText="1"/>
      <protection/>
    </xf>
    <xf numFmtId="0" fontId="39" fillId="0" borderId="0" xfId="63" applyFont="1" applyBorder="1" applyAlignment="1">
      <alignment horizontal="center"/>
      <protection/>
    </xf>
    <xf numFmtId="0" fontId="20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center"/>
      <protection/>
    </xf>
    <xf numFmtId="0" fontId="1" fillId="0" borderId="121" xfId="63" applyFont="1" applyBorder="1" applyAlignment="1">
      <alignment horizontal="center" wrapText="1"/>
      <protection/>
    </xf>
    <xf numFmtId="0" fontId="1" fillId="0" borderId="123" xfId="63" applyFont="1" applyBorder="1" applyAlignment="1">
      <alignment horizontal="center"/>
      <protection/>
    </xf>
    <xf numFmtId="0" fontId="1" fillId="0" borderId="101" xfId="63" applyFont="1" applyBorder="1" applyAlignment="1">
      <alignment horizontal="left"/>
      <protection/>
    </xf>
    <xf numFmtId="182" fontId="1" fillId="0" borderId="101" xfId="44" applyNumberFormat="1" applyFont="1" applyFill="1" applyBorder="1" applyAlignment="1" applyProtection="1">
      <alignment horizontal="center"/>
      <protection/>
    </xf>
    <xf numFmtId="0" fontId="0" fillId="0" borderId="104" xfId="63" applyFont="1" applyBorder="1" applyAlignment="1">
      <alignment horizontal="center"/>
      <protection/>
    </xf>
    <xf numFmtId="182" fontId="0" fillId="0" borderId="104" xfId="44" applyNumberFormat="1" applyFont="1" applyFill="1" applyBorder="1" applyAlignment="1" applyProtection="1">
      <alignment horizontal="center"/>
      <protection/>
    </xf>
    <xf numFmtId="0" fontId="1" fillId="0" borderId="104" xfId="63" applyFont="1" applyBorder="1" applyAlignment="1">
      <alignment horizontal="left"/>
      <protection/>
    </xf>
    <xf numFmtId="182" fontId="1" fillId="0" borderId="104" xfId="44" applyNumberFormat="1" applyFont="1" applyFill="1" applyBorder="1" applyAlignment="1" applyProtection="1">
      <alignment horizontal="center"/>
      <protection/>
    </xf>
    <xf numFmtId="182" fontId="0" fillId="34" borderId="104" xfId="44" applyNumberFormat="1" applyFont="1" applyFill="1" applyBorder="1" applyAlignment="1" applyProtection="1">
      <alignment horizontal="center"/>
      <protection/>
    </xf>
    <xf numFmtId="0" fontId="0" fillId="0" borderId="112" xfId="63" applyFont="1" applyBorder="1" applyAlignment="1">
      <alignment horizontal="right"/>
      <protection/>
    </xf>
    <xf numFmtId="182" fontId="0" fillId="0" borderId="112" xfId="44" applyNumberFormat="1" applyFont="1" applyFill="1" applyBorder="1" applyAlignment="1" applyProtection="1">
      <alignment horizontal="center"/>
      <protection/>
    </xf>
    <xf numFmtId="0" fontId="26" fillId="0" borderId="22" xfId="61" applyFont="1" applyBorder="1" applyAlignment="1">
      <alignment horizontal="center" wrapText="1"/>
      <protection/>
    </xf>
    <xf numFmtId="0" fontId="26" fillId="0" borderId="23" xfId="61" applyFont="1" applyBorder="1" applyAlignment="1">
      <alignment horizontal="center" wrapText="1"/>
      <protection/>
    </xf>
    <xf numFmtId="0" fontId="25" fillId="0" borderId="109" xfId="61" applyFont="1" applyBorder="1" applyAlignment="1">
      <alignment horizontal="center"/>
      <protection/>
    </xf>
    <xf numFmtId="0" fontId="25" fillId="0" borderId="46" xfId="61" applyFont="1" applyBorder="1" applyAlignment="1">
      <alignment horizontal="center"/>
      <protection/>
    </xf>
    <xf numFmtId="0" fontId="26" fillId="0" borderId="21" xfId="61" applyFont="1" applyBorder="1" applyAlignment="1">
      <alignment wrapText="1"/>
      <protection/>
    </xf>
    <xf numFmtId="0" fontId="26" fillId="0" borderId="16" xfId="61" applyFont="1" applyBorder="1" applyAlignment="1">
      <alignment wrapText="1"/>
      <protection/>
    </xf>
    <xf numFmtId="0" fontId="26" fillId="0" borderId="19" xfId="61" applyFont="1" applyBorder="1" applyAlignment="1">
      <alignment horizontal="center" wrapText="1"/>
      <protection/>
    </xf>
    <xf numFmtId="0" fontId="26" fillId="0" borderId="20" xfId="61" applyFont="1" applyBorder="1" applyAlignment="1">
      <alignment horizontal="center" wrapText="1"/>
      <protection/>
    </xf>
    <xf numFmtId="0" fontId="26" fillId="0" borderId="21" xfId="61" applyFont="1" applyBorder="1" applyAlignment="1">
      <alignment horizontal="center" wrapText="1"/>
      <protection/>
    </xf>
    <xf numFmtId="0" fontId="26" fillId="0" borderId="16" xfId="61" applyFont="1" applyBorder="1" applyAlignment="1">
      <alignment horizontal="center" wrapText="1"/>
      <protection/>
    </xf>
    <xf numFmtId="0" fontId="26" fillId="0" borderId="22" xfId="61" applyFont="1" applyBorder="1" applyAlignment="1">
      <alignment horizontal="center" vertical="center" wrapText="1"/>
      <protection/>
    </xf>
    <xf numFmtId="0" fontId="26" fillId="0" borderId="23" xfId="61" applyFont="1" applyBorder="1" applyAlignment="1">
      <alignment horizontal="center" vertical="center" wrapText="1"/>
      <protection/>
    </xf>
    <xf numFmtId="182" fontId="26" fillId="0" borderId="20" xfId="46" applyNumberFormat="1" applyFont="1" applyFill="1" applyBorder="1" applyAlignment="1" applyProtection="1">
      <alignment horizontal="center"/>
      <protection/>
    </xf>
    <xf numFmtId="182" fontId="26" fillId="0" borderId="16" xfId="46" applyNumberFormat="1" applyFont="1" applyFill="1" applyBorder="1" applyAlignment="1" applyProtection="1">
      <alignment horizontal="center"/>
      <protection/>
    </xf>
    <xf numFmtId="182" fontId="26" fillId="0" borderId="29" xfId="46" applyNumberFormat="1" applyFont="1" applyFill="1" applyBorder="1" applyAlignment="1" applyProtection="1">
      <alignment horizontal="center"/>
      <protection/>
    </xf>
    <xf numFmtId="182" fontId="26" fillId="0" borderId="27" xfId="46" applyNumberFormat="1" applyFont="1" applyFill="1" applyBorder="1" applyAlignment="1" applyProtection="1">
      <alignment horizontal="center"/>
      <protection/>
    </xf>
    <xf numFmtId="0" fontId="26" fillId="0" borderId="19" xfId="61" applyFont="1" applyBorder="1" applyAlignment="1">
      <alignment wrapText="1"/>
      <protection/>
    </xf>
    <xf numFmtId="0" fontId="26" fillId="0" borderId="20" xfId="61" applyFont="1" applyBorder="1" applyAlignment="1">
      <alignment wrapText="1"/>
      <protection/>
    </xf>
    <xf numFmtId="0" fontId="39" fillId="0" borderId="0" xfId="61" applyFont="1" applyBorder="1" applyAlignment="1">
      <alignment horizontal="center"/>
      <protection/>
    </xf>
    <xf numFmtId="0" fontId="25" fillId="0" borderId="92" xfId="61" applyFont="1" applyBorder="1" applyAlignment="1">
      <alignment horizontal="center"/>
      <protection/>
    </xf>
    <xf numFmtId="0" fontId="25" fillId="0" borderId="49" xfId="61" applyFont="1" applyBorder="1" applyAlignment="1">
      <alignment horizontal="center"/>
      <protection/>
    </xf>
    <xf numFmtId="0" fontId="25" fillId="0" borderId="151" xfId="61" applyFont="1" applyBorder="1" applyAlignment="1">
      <alignment horizontal="center" vertical="center" wrapText="1"/>
      <protection/>
    </xf>
    <xf numFmtId="0" fontId="25" fillId="0" borderId="139" xfId="61" applyFont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3" xfId="62"/>
    <cellStyle name="Normál 3 2" xfId="63"/>
    <cellStyle name="Normál 4" xfId="64"/>
    <cellStyle name="Normál_KVRENMUNKA 2" xfId="65"/>
    <cellStyle name="Normál_rendelet mellékletei (1)" xfId="66"/>
    <cellStyle name="Normál_Több éves kihatással járó kötelezettségvállalás" xfId="67"/>
    <cellStyle name="Normál_Zárszámadás mell" xfId="68"/>
    <cellStyle name="Normál_Zárszámadás mell 2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24</xdr:row>
      <xdr:rowOff>104775</xdr:rowOff>
    </xdr:from>
    <xdr:to>
      <xdr:col>8</xdr:col>
      <xdr:colOff>76200</xdr:colOff>
      <xdr:row>26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781800" y="47434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533400</xdr:colOff>
      <xdr:row>9</xdr:row>
      <xdr:rowOff>0</xdr:rowOff>
    </xdr:from>
    <xdr:ext cx="209550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9077325" y="198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alo\Dokumentumok\2011%20&#233;vi%20ktg.vet&#233;s\2011.%20besz&#225;mol&#243;k\Z&#225;rsz&#225;mad&#225;s\Mell&#233;klete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ndi-2014.(III.28.)%202013.%20&#233;vi%20z&#225;rsz&#225;mad&#225;si%20rendelet%20mell&#233;kletei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alo\Local%20Settings\Temporary%20Internet%20Files\Content.IE5\7RAC2DYF\T&#246;bb&#233;ves%20kihat&#225;s&#250;%2010.%20sz.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klet"/>
      <sheetName val="bevétel 2_m"/>
      <sheetName val="Bevétel 2_1_ ETKIKI"/>
      <sheetName val="Kiadások 3_m"/>
      <sheetName val="Működési kiadások 4_m"/>
      <sheetName val="Felhalmozás 5_m"/>
      <sheetName val="Mérleg 6_m_"/>
      <sheetName val="Ph_kiadásai 7_m"/>
      <sheetName val="ETKIKI kiadásai 7_1_m"/>
      <sheetName val="mérleg 8_m_"/>
      <sheetName val="Pénzmaradvány 9.m."/>
      <sheetName val="Adóbevételek felh.10.m. "/>
      <sheetName val="Támogatás elsz. 11.m."/>
      <sheetName val="Többéves kihatás 12_sz_ m_"/>
      <sheetName val="Vagyonkimutatás 13.m."/>
      <sheetName val="Adósságállomány 14.m."/>
      <sheetName val="Közvetett tám.15.m."/>
      <sheetName val="Pénzeszk.vál.16.m. "/>
      <sheetName val="Kisebbségi önk_17_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 1_m_ "/>
      <sheetName val="Bevétel Önkormányzat 1_1 "/>
      <sheetName val="Bev_Önkorm_köt_fel_1_1_a "/>
      <sheetName val="Bev_Önkor_önként váll_fel_1_1_b"/>
      <sheetName val="Bevétel Polg_Hivatal 1_2 "/>
      <sheetName val="Bev_Polg_Hiv_Köt_fel_1_2_a"/>
      <sheetName val="Bevétel Könyvtár_Műv_h_ 1_3_ "/>
      <sheetName val="Bev_Könyvt_Műv_h_köt_fel_1_3_a"/>
      <sheetName val="Kiadások 2"/>
      <sheetName val="önkormányzat kiadásai 2_1_ "/>
      <sheetName val="önkorm_köt_fel_2_1_a"/>
      <sheetName val="Önkorm_Önként váll_fel_2_1_b"/>
      <sheetName val="Polg_Hivatal kiadásai 2_2"/>
      <sheetName val="Polg_Hiv_köt_fel_2_2_a"/>
      <sheetName val="Könyvtár és Műv_H_ kiadásai 2_3"/>
      <sheetName val="Könyvt_Műv_H_köt_fel_2_3_a"/>
      <sheetName val="Működési kiadások 3"/>
      <sheetName val="Felhalmozás 4_"/>
      <sheetName val="Mérleg 5 "/>
      <sheetName val="mérleg 6_m_"/>
      <sheetName val="Pénzmaradvány Önk_7_1_m_"/>
      <sheetName val="Pénzmaradvány Polg_Hiv_7_2_m_ "/>
      <sheetName val="Pénzmaradvány Tárkányi B_ 7_3_m"/>
      <sheetName val="Adóbevételek műk._8_m_ "/>
      <sheetName val="Támogatás elsz_ 9_m_"/>
      <sheetName val="Többéves kihatás 10_m_"/>
      <sheetName val="Vagyonkim_ Önkorm_ 11_1_m_"/>
      <sheetName val="Vagyonkim_ Polg_Hiv_ 11_2_m_"/>
      <sheetName val="Vagyonkim_Tárkányi B_11_3_m_"/>
      <sheetName val="Adósságállomány Önk_ 12_1_m_"/>
      <sheetName val="Adósságállomány Polg_H 12_2_m_ "/>
      <sheetName val="Adósságállomány Tárk_ B_12_3_m_"/>
      <sheetName val="Közvetett tám_13_m_"/>
      <sheetName val="Pénzeszk_vál_ Önk_ 14_1_m_ "/>
      <sheetName val="Pénzeszk_vál_ Polg_ Hiv_14_2_m "/>
      <sheetName val="Pénzeszk_vál_ Tárkányi B_14_3_m"/>
      <sheetName val="Kisebbségi önk_15_m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 10.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7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35.25390625" style="745" customWidth="1"/>
    <col min="2" max="2" width="13.00390625" style="745" customWidth="1"/>
    <col min="3" max="3" width="11.875" style="745" customWidth="1"/>
    <col min="4" max="4" width="13.00390625" style="745" customWidth="1"/>
    <col min="5" max="5" width="12.375" style="745" customWidth="1"/>
    <col min="6" max="13" width="13.375" style="745" customWidth="1"/>
    <col min="14" max="14" width="13.625" style="747" customWidth="1"/>
    <col min="15" max="15" width="15.25390625" style="630" customWidth="1"/>
    <col min="16" max="16" width="11.875" style="205" customWidth="1"/>
    <col min="17" max="16384" width="9.125" style="205" customWidth="1"/>
  </cols>
  <sheetData>
    <row r="3" spans="1:18" ht="37.5" customHeight="1">
      <c r="A3" s="1431" t="s">
        <v>1284</v>
      </c>
      <c r="B3" s="1431"/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  <c r="R3" s="1431"/>
    </row>
    <row r="4" spans="1:14" ht="15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9"/>
    </row>
    <row r="5" spans="1:18" ht="18.75" customHeight="1" thickBot="1">
      <c r="A5" s="631"/>
      <c r="B5" s="631"/>
      <c r="C5" s="631"/>
      <c r="D5" s="631"/>
      <c r="E5" s="631"/>
      <c r="F5" s="632"/>
      <c r="G5" s="632"/>
      <c r="H5" s="632"/>
      <c r="I5" s="632"/>
      <c r="J5" s="632"/>
      <c r="K5" s="632"/>
      <c r="L5" s="632"/>
      <c r="M5" s="632"/>
      <c r="N5" s="633"/>
      <c r="P5" s="1432" t="s">
        <v>808</v>
      </c>
      <c r="Q5" s="1432"/>
      <c r="R5" s="1432"/>
    </row>
    <row r="6" spans="1:17" s="634" customFormat="1" ht="12" customHeight="1" thickBot="1">
      <c r="A6" s="1433" t="s">
        <v>827</v>
      </c>
      <c r="B6" s="1434" t="s">
        <v>989</v>
      </c>
      <c r="C6" s="1434"/>
      <c r="D6" s="1434"/>
      <c r="E6" s="1434"/>
      <c r="F6" s="1435" t="s">
        <v>970</v>
      </c>
      <c r="G6" s="1435"/>
      <c r="H6" s="1435"/>
      <c r="I6" s="1435"/>
      <c r="J6" s="1435" t="s">
        <v>741</v>
      </c>
      <c r="K6" s="1435"/>
      <c r="L6" s="1435"/>
      <c r="M6" s="1435"/>
      <c r="N6" s="1436" t="s">
        <v>1042</v>
      </c>
      <c r="O6" s="1436"/>
      <c r="P6" s="1436"/>
      <c r="Q6" s="1436"/>
    </row>
    <row r="7" spans="1:17" s="634" customFormat="1" ht="51" customHeight="1" thickBot="1">
      <c r="A7" s="1433"/>
      <c r="B7" s="635" t="s">
        <v>963</v>
      </c>
      <c r="C7" s="636" t="s">
        <v>964</v>
      </c>
      <c r="D7" s="636" t="s">
        <v>965</v>
      </c>
      <c r="E7" s="636" t="s">
        <v>1014</v>
      </c>
      <c r="F7" s="637" t="s">
        <v>963</v>
      </c>
      <c r="G7" s="638" t="s">
        <v>964</v>
      </c>
      <c r="H7" s="638" t="s">
        <v>965</v>
      </c>
      <c r="I7" s="639" t="s">
        <v>1014</v>
      </c>
      <c r="J7" s="637" t="s">
        <v>963</v>
      </c>
      <c r="K7" s="638" t="s">
        <v>964</v>
      </c>
      <c r="L7" s="638" t="s">
        <v>965</v>
      </c>
      <c r="M7" s="638" t="s">
        <v>1014</v>
      </c>
      <c r="N7" s="640" t="s">
        <v>963</v>
      </c>
      <c r="O7" s="638" t="s">
        <v>964</v>
      </c>
      <c r="P7" s="638" t="s">
        <v>965</v>
      </c>
      <c r="Q7" s="638" t="s">
        <v>1014</v>
      </c>
    </row>
    <row r="8" spans="1:17" s="634" customFormat="1" ht="15.75" thickBot="1">
      <c r="A8" s="641" t="s">
        <v>742</v>
      </c>
      <c r="B8" s="642">
        <v>12191</v>
      </c>
      <c r="C8" s="643">
        <v>22353</v>
      </c>
      <c r="D8" s="644">
        <v>25790</v>
      </c>
      <c r="E8" s="643">
        <f>D8/C8*100</f>
        <v>115.37601216838904</v>
      </c>
      <c r="F8" s="645">
        <v>188</v>
      </c>
      <c r="G8" s="643">
        <v>2633</v>
      </c>
      <c r="H8" s="645">
        <v>1680</v>
      </c>
      <c r="I8" s="643">
        <f>H8/G8*100</f>
        <v>63.80554500569693</v>
      </c>
      <c r="J8" s="642">
        <v>1528</v>
      </c>
      <c r="K8" s="643">
        <v>1744</v>
      </c>
      <c r="L8" s="645">
        <v>1772</v>
      </c>
      <c r="M8" s="646">
        <f>L8/K8*100</f>
        <v>101.60550458715596</v>
      </c>
      <c r="N8" s="647">
        <f>F8+B8+J8</f>
        <v>13907</v>
      </c>
      <c r="O8" s="647">
        <f>G8+C8+K8</f>
        <v>26730</v>
      </c>
      <c r="P8" s="647">
        <f>H8+D8+L8</f>
        <v>29242</v>
      </c>
      <c r="Q8" s="646">
        <f>P8/O8*100</f>
        <v>109.39768050879162</v>
      </c>
    </row>
    <row r="9" spans="1:17" s="634" customFormat="1" ht="33.75" customHeight="1" thickBot="1">
      <c r="A9" s="648" t="s">
        <v>743</v>
      </c>
      <c r="B9" s="649">
        <f>SUM(B10:B21)</f>
        <v>329531</v>
      </c>
      <c r="C9" s="650">
        <f>SUM(C10:C21)</f>
        <v>336764</v>
      </c>
      <c r="D9" s="651">
        <f>SUM(D10:D21)</f>
        <v>336758</v>
      </c>
      <c r="E9" s="643">
        <f aca="true" t="shared" si="0" ref="E9:E51">D9/C9*100</f>
        <v>99.99821833687686</v>
      </c>
      <c r="F9" s="652">
        <f>SUM(F10:F21)</f>
        <v>0</v>
      </c>
      <c r="G9" s="650"/>
      <c r="H9" s="652"/>
      <c r="I9" s="650"/>
      <c r="J9" s="649">
        <f>SUM(J10:J21)</f>
        <v>0</v>
      </c>
      <c r="K9" s="650"/>
      <c r="L9" s="652"/>
      <c r="M9" s="650"/>
      <c r="N9" s="653">
        <f>SUM(N10:N21)</f>
        <v>329531</v>
      </c>
      <c r="O9" s="653">
        <f>SUM(O10:O21)</f>
        <v>336764</v>
      </c>
      <c r="P9" s="653">
        <f>SUM(P10:P21)</f>
        <v>336758</v>
      </c>
      <c r="Q9" s="646">
        <f aca="true" t="shared" si="1" ref="Q9:Q51">P9/O9*100</f>
        <v>99.99821833687686</v>
      </c>
    </row>
    <row r="10" spans="1:17" s="634" customFormat="1" ht="15.75" thickBot="1">
      <c r="A10" s="654" t="s">
        <v>744</v>
      </c>
      <c r="B10" s="655"/>
      <c r="C10" s="656"/>
      <c r="D10" s="657"/>
      <c r="E10" s="643"/>
      <c r="F10" s="658"/>
      <c r="G10" s="659"/>
      <c r="H10" s="658"/>
      <c r="I10" s="659"/>
      <c r="J10" s="660"/>
      <c r="K10" s="659"/>
      <c r="L10" s="658"/>
      <c r="M10" s="659"/>
      <c r="N10" s="661">
        <f aca="true" t="shared" si="2" ref="N10:P39">F10+B10+J10</f>
        <v>0</v>
      </c>
      <c r="O10" s="661">
        <f t="shared" si="2"/>
        <v>0</v>
      </c>
      <c r="P10" s="661">
        <f t="shared" si="2"/>
        <v>0</v>
      </c>
      <c r="Q10" s="646"/>
    </row>
    <row r="11" spans="1:17" s="634" customFormat="1" ht="36" customHeight="1" thickBot="1">
      <c r="A11" s="662" t="s">
        <v>745</v>
      </c>
      <c r="B11" s="663">
        <v>93393</v>
      </c>
      <c r="C11" s="664">
        <v>93393</v>
      </c>
      <c r="D11" s="665">
        <v>93393</v>
      </c>
      <c r="E11" s="643">
        <f t="shared" si="0"/>
        <v>100</v>
      </c>
      <c r="F11" s="666"/>
      <c r="G11" s="667"/>
      <c r="H11" s="666"/>
      <c r="I11" s="667"/>
      <c r="J11" s="668"/>
      <c r="K11" s="667"/>
      <c r="L11" s="666"/>
      <c r="M11" s="667"/>
      <c r="N11" s="661">
        <f t="shared" si="2"/>
        <v>93393</v>
      </c>
      <c r="O11" s="661">
        <f t="shared" si="2"/>
        <v>93393</v>
      </c>
      <c r="P11" s="661">
        <f t="shared" si="2"/>
        <v>93393</v>
      </c>
      <c r="Q11" s="646">
        <f t="shared" si="1"/>
        <v>100</v>
      </c>
    </row>
    <row r="12" spans="1:17" s="634" customFormat="1" ht="39.75" thickBot="1">
      <c r="A12" s="662" t="s">
        <v>746</v>
      </c>
      <c r="B12" s="663">
        <v>269</v>
      </c>
      <c r="C12" s="664">
        <v>7636</v>
      </c>
      <c r="D12" s="665">
        <v>7636</v>
      </c>
      <c r="E12" s="643">
        <f t="shared" si="0"/>
        <v>100</v>
      </c>
      <c r="F12" s="666"/>
      <c r="G12" s="667"/>
      <c r="H12" s="666"/>
      <c r="I12" s="667"/>
      <c r="J12" s="668"/>
      <c r="K12" s="667"/>
      <c r="L12" s="666"/>
      <c r="M12" s="667"/>
      <c r="N12" s="661">
        <f t="shared" si="2"/>
        <v>269</v>
      </c>
      <c r="O12" s="661">
        <f t="shared" si="2"/>
        <v>7636</v>
      </c>
      <c r="P12" s="661">
        <f t="shared" si="2"/>
        <v>7636</v>
      </c>
      <c r="Q12" s="646">
        <f t="shared" si="1"/>
        <v>100</v>
      </c>
    </row>
    <row r="13" spans="1:17" s="634" customFormat="1" ht="44.25" customHeight="1" thickBot="1">
      <c r="A13" s="662" t="s">
        <v>747</v>
      </c>
      <c r="B13" s="663">
        <v>124457</v>
      </c>
      <c r="C13" s="664">
        <v>104357</v>
      </c>
      <c r="D13" s="665">
        <v>104357</v>
      </c>
      <c r="E13" s="643">
        <f t="shared" si="0"/>
        <v>100</v>
      </c>
      <c r="F13" s="666"/>
      <c r="G13" s="667"/>
      <c r="H13" s="666"/>
      <c r="I13" s="667"/>
      <c r="J13" s="668"/>
      <c r="K13" s="667"/>
      <c r="L13" s="666"/>
      <c r="M13" s="667"/>
      <c r="N13" s="661">
        <f t="shared" si="2"/>
        <v>124457</v>
      </c>
      <c r="O13" s="661">
        <f t="shared" si="2"/>
        <v>104357</v>
      </c>
      <c r="P13" s="661">
        <f t="shared" si="2"/>
        <v>104357</v>
      </c>
      <c r="Q13" s="646">
        <f t="shared" si="1"/>
        <v>100</v>
      </c>
    </row>
    <row r="14" spans="1:17" s="634" customFormat="1" ht="65.25" thickBot="1">
      <c r="A14" s="662" t="s">
        <v>748</v>
      </c>
      <c r="B14" s="663">
        <v>55661</v>
      </c>
      <c r="C14" s="664">
        <v>26910</v>
      </c>
      <c r="D14" s="665">
        <v>26910</v>
      </c>
      <c r="E14" s="643">
        <f t="shared" si="0"/>
        <v>100</v>
      </c>
      <c r="F14" s="666"/>
      <c r="G14" s="667"/>
      <c r="H14" s="666"/>
      <c r="I14" s="667"/>
      <c r="J14" s="668"/>
      <c r="K14" s="667"/>
      <c r="L14" s="666"/>
      <c r="M14" s="667"/>
      <c r="N14" s="661">
        <f t="shared" si="2"/>
        <v>55661</v>
      </c>
      <c r="O14" s="661">
        <f t="shared" si="2"/>
        <v>26910</v>
      </c>
      <c r="P14" s="661">
        <f t="shared" si="2"/>
        <v>26910</v>
      </c>
      <c r="Q14" s="646">
        <f t="shared" si="1"/>
        <v>100</v>
      </c>
    </row>
    <row r="15" spans="1:17" s="634" customFormat="1" ht="27" thickBot="1">
      <c r="A15" s="662" t="s">
        <v>749</v>
      </c>
      <c r="B15" s="663">
        <v>47480</v>
      </c>
      <c r="C15" s="664">
        <v>47480</v>
      </c>
      <c r="D15" s="665">
        <v>47480</v>
      </c>
      <c r="E15" s="643">
        <f t="shared" si="0"/>
        <v>100</v>
      </c>
      <c r="F15" s="666"/>
      <c r="G15" s="667"/>
      <c r="H15" s="666"/>
      <c r="I15" s="667"/>
      <c r="J15" s="668"/>
      <c r="K15" s="667"/>
      <c r="L15" s="666"/>
      <c r="M15" s="667"/>
      <c r="N15" s="661">
        <f t="shared" si="2"/>
        <v>47480</v>
      </c>
      <c r="O15" s="661">
        <f t="shared" si="2"/>
        <v>47480</v>
      </c>
      <c r="P15" s="661">
        <f t="shared" si="2"/>
        <v>47480</v>
      </c>
      <c r="Q15" s="646">
        <f t="shared" si="1"/>
        <v>100</v>
      </c>
    </row>
    <row r="16" spans="1:17" s="634" customFormat="1" ht="27" thickBot="1">
      <c r="A16" s="662" t="s">
        <v>750</v>
      </c>
      <c r="B16" s="663">
        <v>1997</v>
      </c>
      <c r="C16" s="664">
        <v>1997</v>
      </c>
      <c r="D16" s="665">
        <v>1997</v>
      </c>
      <c r="E16" s="643">
        <f t="shared" si="0"/>
        <v>100</v>
      </c>
      <c r="F16" s="666"/>
      <c r="G16" s="667"/>
      <c r="H16" s="666"/>
      <c r="I16" s="667"/>
      <c r="J16" s="668"/>
      <c r="K16" s="667"/>
      <c r="L16" s="666"/>
      <c r="M16" s="667"/>
      <c r="N16" s="661">
        <f t="shared" si="2"/>
        <v>1997</v>
      </c>
      <c r="O16" s="661">
        <f t="shared" si="2"/>
        <v>1997</v>
      </c>
      <c r="P16" s="661">
        <f t="shared" si="2"/>
        <v>1997</v>
      </c>
      <c r="Q16" s="646">
        <f t="shared" si="1"/>
        <v>100</v>
      </c>
    </row>
    <row r="17" spans="1:17" s="634" customFormat="1" ht="27" thickBot="1">
      <c r="A17" s="662" t="s">
        <v>751</v>
      </c>
      <c r="B17" s="663">
        <v>6274</v>
      </c>
      <c r="C17" s="664">
        <v>6275</v>
      </c>
      <c r="D17" s="665">
        <v>6275</v>
      </c>
      <c r="E17" s="643">
        <f t="shared" si="0"/>
        <v>100</v>
      </c>
      <c r="F17" s="666"/>
      <c r="G17" s="667"/>
      <c r="H17" s="666"/>
      <c r="I17" s="667"/>
      <c r="J17" s="668"/>
      <c r="K17" s="667"/>
      <c r="L17" s="666"/>
      <c r="M17" s="667"/>
      <c r="N17" s="661">
        <f t="shared" si="2"/>
        <v>6274</v>
      </c>
      <c r="O17" s="661">
        <f t="shared" si="2"/>
        <v>6275</v>
      </c>
      <c r="P17" s="661">
        <f t="shared" si="2"/>
        <v>6275</v>
      </c>
      <c r="Q17" s="646">
        <f t="shared" si="1"/>
        <v>100</v>
      </c>
    </row>
    <row r="18" spans="1:17" s="634" customFormat="1" ht="15.75" thickBot="1">
      <c r="A18" s="669" t="s">
        <v>752</v>
      </c>
      <c r="B18" s="670"/>
      <c r="C18" s="671">
        <v>9682</v>
      </c>
      <c r="D18" s="672">
        <v>9682</v>
      </c>
      <c r="E18" s="643">
        <f t="shared" si="0"/>
        <v>100</v>
      </c>
      <c r="F18" s="673"/>
      <c r="G18" s="674"/>
      <c r="H18" s="673"/>
      <c r="I18" s="674"/>
      <c r="J18" s="675"/>
      <c r="K18" s="674"/>
      <c r="L18" s="673"/>
      <c r="M18" s="674"/>
      <c r="N18" s="661">
        <f t="shared" si="2"/>
        <v>0</v>
      </c>
      <c r="O18" s="661">
        <f t="shared" si="2"/>
        <v>9682</v>
      </c>
      <c r="P18" s="661">
        <f t="shared" si="2"/>
        <v>9682</v>
      </c>
      <c r="Q18" s="646"/>
    </row>
    <row r="19" spans="1:17" s="634" customFormat="1" ht="28.5" customHeight="1" thickBot="1">
      <c r="A19" s="669" t="s">
        <v>753</v>
      </c>
      <c r="B19" s="670"/>
      <c r="C19" s="671">
        <v>11480</v>
      </c>
      <c r="D19" s="672">
        <v>11474</v>
      </c>
      <c r="E19" s="643">
        <f t="shared" si="0"/>
        <v>99.94773519163763</v>
      </c>
      <c r="F19" s="673"/>
      <c r="G19" s="674"/>
      <c r="H19" s="673"/>
      <c r="I19" s="674"/>
      <c r="J19" s="675"/>
      <c r="K19" s="674"/>
      <c r="L19" s="673"/>
      <c r="M19" s="674"/>
      <c r="N19" s="661">
        <f t="shared" si="2"/>
        <v>0</v>
      </c>
      <c r="O19" s="661">
        <f t="shared" si="2"/>
        <v>11480</v>
      </c>
      <c r="P19" s="661">
        <f t="shared" si="2"/>
        <v>11474</v>
      </c>
      <c r="Q19" s="646">
        <f t="shared" si="1"/>
        <v>99.94773519163763</v>
      </c>
    </row>
    <row r="20" spans="1:17" s="634" customFormat="1" ht="42.75" customHeight="1" thickBot="1">
      <c r="A20" s="669" t="s">
        <v>754</v>
      </c>
      <c r="B20" s="670"/>
      <c r="C20" s="671">
        <v>27554</v>
      </c>
      <c r="D20" s="672">
        <v>27554</v>
      </c>
      <c r="E20" s="643">
        <f t="shared" si="0"/>
        <v>100</v>
      </c>
      <c r="F20" s="673"/>
      <c r="G20" s="674"/>
      <c r="H20" s="673"/>
      <c r="I20" s="674"/>
      <c r="J20" s="675"/>
      <c r="K20" s="674"/>
      <c r="L20" s="673"/>
      <c r="M20" s="674"/>
      <c r="N20" s="661"/>
      <c r="O20" s="661">
        <f t="shared" si="2"/>
        <v>27554</v>
      </c>
      <c r="P20" s="661">
        <f t="shared" si="2"/>
        <v>27554</v>
      </c>
      <c r="Q20" s="646">
        <f t="shared" si="1"/>
        <v>100</v>
      </c>
    </row>
    <row r="21" spans="1:17" s="634" customFormat="1" ht="20.25" customHeight="1" thickBot="1">
      <c r="A21" s="669" t="s">
        <v>755</v>
      </c>
      <c r="B21" s="670"/>
      <c r="C21" s="671"/>
      <c r="D21" s="672"/>
      <c r="E21" s="643"/>
      <c r="F21" s="673"/>
      <c r="G21" s="674"/>
      <c r="H21" s="673"/>
      <c r="I21" s="674"/>
      <c r="J21" s="675"/>
      <c r="K21" s="674"/>
      <c r="L21" s="673"/>
      <c r="M21" s="674"/>
      <c r="N21" s="661">
        <f t="shared" si="2"/>
        <v>0</v>
      </c>
      <c r="O21" s="661">
        <f t="shared" si="2"/>
        <v>0</v>
      </c>
      <c r="P21" s="661">
        <f t="shared" si="2"/>
        <v>0</v>
      </c>
      <c r="Q21" s="646"/>
    </row>
    <row r="22" spans="1:17" s="634" customFormat="1" ht="34.5" customHeight="1" thickBot="1">
      <c r="A22" s="676" t="s">
        <v>756</v>
      </c>
      <c r="B22" s="677"/>
      <c r="C22" s="678"/>
      <c r="D22" s="679"/>
      <c r="E22" s="643"/>
      <c r="F22" s="680"/>
      <c r="G22" s="681"/>
      <c r="H22" s="680"/>
      <c r="I22" s="681"/>
      <c r="J22" s="682"/>
      <c r="K22" s="681"/>
      <c r="L22" s="680"/>
      <c r="M22" s="681"/>
      <c r="N22" s="683">
        <f t="shared" si="2"/>
        <v>0</v>
      </c>
      <c r="O22" s="661">
        <f t="shared" si="2"/>
        <v>0</v>
      </c>
      <c r="P22" s="661">
        <f t="shared" si="2"/>
        <v>0</v>
      </c>
      <c r="Q22" s="646"/>
    </row>
    <row r="23" spans="1:17" s="634" customFormat="1" ht="32.25" customHeight="1" thickBot="1">
      <c r="A23" s="684" t="s">
        <v>757</v>
      </c>
      <c r="B23" s="685">
        <v>24188</v>
      </c>
      <c r="C23" s="686">
        <v>397440</v>
      </c>
      <c r="D23" s="687">
        <v>424771</v>
      </c>
      <c r="E23" s="643">
        <f t="shared" si="0"/>
        <v>106.87676127214169</v>
      </c>
      <c r="F23" s="687"/>
      <c r="G23" s="686"/>
      <c r="H23" s="687"/>
      <c r="I23" s="686"/>
      <c r="J23" s="685"/>
      <c r="K23" s="686">
        <v>245</v>
      </c>
      <c r="L23" s="646">
        <v>245</v>
      </c>
      <c r="M23" s="646">
        <f>L23/K23*100</f>
        <v>100</v>
      </c>
      <c r="N23" s="683">
        <f t="shared" si="2"/>
        <v>24188</v>
      </c>
      <c r="O23" s="661">
        <f t="shared" si="2"/>
        <v>397685</v>
      </c>
      <c r="P23" s="661">
        <f t="shared" si="2"/>
        <v>425016</v>
      </c>
      <c r="Q23" s="646">
        <f t="shared" si="1"/>
        <v>106.87252473691488</v>
      </c>
    </row>
    <row r="24" spans="1:17" s="634" customFormat="1" ht="21" customHeight="1" thickBot="1">
      <c r="A24" s="688" t="s">
        <v>758</v>
      </c>
      <c r="B24" s="689"/>
      <c r="C24" s="690">
        <v>517</v>
      </c>
      <c r="D24" s="691">
        <v>592</v>
      </c>
      <c r="E24" s="692">
        <f t="shared" si="0"/>
        <v>114.50676982591877</v>
      </c>
      <c r="F24" s="693"/>
      <c r="G24" s="694">
        <v>84</v>
      </c>
      <c r="H24" s="693">
        <v>84</v>
      </c>
      <c r="I24" s="692">
        <f>H24/G24*100</f>
        <v>100</v>
      </c>
      <c r="J24" s="689"/>
      <c r="K24" s="690"/>
      <c r="L24" s="691"/>
      <c r="M24" s="690"/>
      <c r="N24" s="661">
        <f t="shared" si="2"/>
        <v>0</v>
      </c>
      <c r="O24" s="661">
        <f t="shared" si="2"/>
        <v>601</v>
      </c>
      <c r="P24" s="661">
        <f t="shared" si="2"/>
        <v>676</v>
      </c>
      <c r="Q24" s="646">
        <f t="shared" si="1"/>
        <v>112.4792013311148</v>
      </c>
    </row>
    <row r="25" spans="1:17" s="634" customFormat="1" ht="27" thickBot="1">
      <c r="A25" s="695" t="s">
        <v>759</v>
      </c>
      <c r="B25" s="696"/>
      <c r="C25" s="694">
        <v>387</v>
      </c>
      <c r="D25" s="693">
        <v>242</v>
      </c>
      <c r="E25" s="643">
        <f t="shared" si="0"/>
        <v>62.532299741602074</v>
      </c>
      <c r="F25" s="693"/>
      <c r="G25" s="694"/>
      <c r="H25" s="693"/>
      <c r="I25" s="694"/>
      <c r="J25" s="696"/>
      <c r="K25" s="694"/>
      <c r="L25" s="693"/>
      <c r="M25" s="694"/>
      <c r="N25" s="661"/>
      <c r="O25" s="661">
        <f t="shared" si="2"/>
        <v>387</v>
      </c>
      <c r="P25" s="661">
        <f t="shared" si="2"/>
        <v>242</v>
      </c>
      <c r="Q25" s="646">
        <f t="shared" si="1"/>
        <v>62.532299741602074</v>
      </c>
    </row>
    <row r="26" spans="1:17" s="634" customFormat="1" ht="28.5" customHeight="1" thickBot="1">
      <c r="A26" s="697" t="s">
        <v>760</v>
      </c>
      <c r="B26" s="689">
        <f>SUM(B28)</f>
        <v>0</v>
      </c>
      <c r="C26" s="690">
        <f>C27+C28</f>
        <v>47837</v>
      </c>
      <c r="D26" s="690">
        <f>D27+D28</f>
        <v>47837</v>
      </c>
      <c r="E26" s="643">
        <f t="shared" si="0"/>
        <v>100</v>
      </c>
      <c r="F26" s="691">
        <f>SUM(F28)</f>
        <v>0</v>
      </c>
      <c r="G26" s="690"/>
      <c r="H26" s="691"/>
      <c r="I26" s="690"/>
      <c r="J26" s="689">
        <f>SUM(J28)</f>
        <v>0</v>
      </c>
      <c r="K26" s="690"/>
      <c r="L26" s="691"/>
      <c r="M26" s="690"/>
      <c r="N26" s="661">
        <f t="shared" si="2"/>
        <v>0</v>
      </c>
      <c r="O26" s="661">
        <f t="shared" si="2"/>
        <v>47837</v>
      </c>
      <c r="P26" s="661">
        <f t="shared" si="2"/>
        <v>47837</v>
      </c>
      <c r="Q26" s="646">
        <f t="shared" si="1"/>
        <v>100</v>
      </c>
    </row>
    <row r="27" spans="1:17" s="634" customFormat="1" ht="28.5" customHeight="1" thickBot="1">
      <c r="A27" s="698" t="s">
        <v>761</v>
      </c>
      <c r="B27" s="659"/>
      <c r="C27" s="658">
        <v>5471</v>
      </c>
      <c r="D27" s="659">
        <v>5471</v>
      </c>
      <c r="E27" s="699">
        <f t="shared" si="0"/>
        <v>100</v>
      </c>
      <c r="F27" s="700"/>
      <c r="G27" s="701"/>
      <c r="H27" s="700"/>
      <c r="I27" s="702"/>
      <c r="J27" s="702"/>
      <c r="K27" s="700"/>
      <c r="L27" s="701"/>
      <c r="M27" s="700"/>
      <c r="N27" s="703"/>
      <c r="O27" s="703">
        <f t="shared" si="2"/>
        <v>5471</v>
      </c>
      <c r="P27" s="703">
        <f t="shared" si="2"/>
        <v>5471</v>
      </c>
      <c r="Q27" s="704">
        <f t="shared" si="1"/>
        <v>100</v>
      </c>
    </row>
    <row r="28" spans="1:17" s="634" customFormat="1" ht="42" customHeight="1" thickBot="1">
      <c r="A28" s="705" t="s">
        <v>762</v>
      </c>
      <c r="B28" s="706"/>
      <c r="C28" s="707">
        <v>42366</v>
      </c>
      <c r="D28" s="706">
        <v>42366</v>
      </c>
      <c r="E28" s="699">
        <f t="shared" si="0"/>
        <v>100</v>
      </c>
      <c r="F28" s="706"/>
      <c r="G28" s="707"/>
      <c r="H28" s="706"/>
      <c r="I28" s="708"/>
      <c r="J28" s="708"/>
      <c r="K28" s="706"/>
      <c r="L28" s="707"/>
      <c r="M28" s="706"/>
      <c r="N28" s="703">
        <f t="shared" si="2"/>
        <v>0</v>
      </c>
      <c r="O28" s="703">
        <f t="shared" si="2"/>
        <v>42366</v>
      </c>
      <c r="P28" s="703">
        <f t="shared" si="2"/>
        <v>42366</v>
      </c>
      <c r="Q28" s="704">
        <f t="shared" si="1"/>
        <v>100</v>
      </c>
    </row>
    <row r="29" spans="1:17" s="634" customFormat="1" ht="33.75" customHeight="1" thickBot="1">
      <c r="A29" s="688" t="s">
        <v>763</v>
      </c>
      <c r="B29" s="685">
        <v>355934</v>
      </c>
      <c r="C29" s="686">
        <v>415990</v>
      </c>
      <c r="D29" s="687">
        <v>90187</v>
      </c>
      <c r="E29" s="643">
        <f t="shared" si="0"/>
        <v>21.680088463664994</v>
      </c>
      <c r="F29" s="687"/>
      <c r="G29" s="686"/>
      <c r="H29" s="687"/>
      <c r="I29" s="686"/>
      <c r="J29" s="685"/>
      <c r="K29" s="686">
        <v>6235</v>
      </c>
      <c r="L29" s="646">
        <v>6235</v>
      </c>
      <c r="M29" s="646">
        <f>L29/K29*100</f>
        <v>100</v>
      </c>
      <c r="N29" s="661">
        <f t="shared" si="2"/>
        <v>355934</v>
      </c>
      <c r="O29" s="661">
        <f t="shared" si="2"/>
        <v>422225</v>
      </c>
      <c r="P29" s="661">
        <f t="shared" si="2"/>
        <v>96422</v>
      </c>
      <c r="Q29" s="646">
        <f t="shared" si="1"/>
        <v>22.836639232636628</v>
      </c>
    </row>
    <row r="30" spans="1:17" s="634" customFormat="1" ht="52.5" thickBot="1">
      <c r="A30" s="697" t="s">
        <v>764</v>
      </c>
      <c r="B30" s="689"/>
      <c r="C30" s="690"/>
      <c r="D30" s="691"/>
      <c r="E30" s="692"/>
      <c r="F30" s="691">
        <v>23</v>
      </c>
      <c r="G30" s="690">
        <v>23</v>
      </c>
      <c r="H30" s="691">
        <v>18</v>
      </c>
      <c r="I30" s="692">
        <f>H30/G30*100</f>
        <v>78.26086956521739</v>
      </c>
      <c r="J30" s="689"/>
      <c r="K30" s="690"/>
      <c r="L30" s="691"/>
      <c r="M30" s="690"/>
      <c r="N30" s="683">
        <f t="shared" si="2"/>
        <v>23</v>
      </c>
      <c r="O30" s="683">
        <f t="shared" si="2"/>
        <v>23</v>
      </c>
      <c r="P30" s="683">
        <f t="shared" si="2"/>
        <v>18</v>
      </c>
      <c r="Q30" s="1255">
        <f t="shared" si="1"/>
        <v>78.26086956521739</v>
      </c>
    </row>
    <row r="31" spans="1:17" s="634" customFormat="1" ht="27" thickBot="1">
      <c r="A31" s="1264" t="s">
        <v>765</v>
      </c>
      <c r="B31" s="1265"/>
      <c r="C31" s="1266">
        <v>2502</v>
      </c>
      <c r="D31" s="1267">
        <v>2502</v>
      </c>
      <c r="E31" s="1268">
        <f t="shared" si="0"/>
        <v>100</v>
      </c>
      <c r="F31" s="1267"/>
      <c r="G31" s="1266"/>
      <c r="H31" s="1267"/>
      <c r="I31" s="1266"/>
      <c r="J31" s="1265"/>
      <c r="K31" s="1266"/>
      <c r="L31" s="1267"/>
      <c r="M31" s="1266"/>
      <c r="N31" s="1269">
        <f t="shared" si="2"/>
        <v>0</v>
      </c>
      <c r="O31" s="1269">
        <f t="shared" si="2"/>
        <v>2502</v>
      </c>
      <c r="P31" s="1269">
        <f t="shared" si="2"/>
        <v>2502</v>
      </c>
      <c r="Q31" s="1270">
        <f t="shared" si="1"/>
        <v>100</v>
      </c>
    </row>
    <row r="32" spans="1:17" s="709" customFormat="1" ht="15.75" thickBot="1">
      <c r="A32" s="1256" t="s">
        <v>766</v>
      </c>
      <c r="B32" s="1257">
        <f>SUM(B33:B36)</f>
        <v>62773</v>
      </c>
      <c r="C32" s="1258">
        <f>SUM(C33:C36)</f>
        <v>65615</v>
      </c>
      <c r="D32" s="1259">
        <f>SUM(D33:D36)</f>
        <v>69048</v>
      </c>
      <c r="E32" s="1260">
        <f t="shared" si="0"/>
        <v>105.2320353577688</v>
      </c>
      <c r="F32" s="1261">
        <f>SUM(F33+F34+F35+F36)</f>
        <v>120</v>
      </c>
      <c r="G32" s="1261">
        <f>SUM(G33+G34+G35+G36)</f>
        <v>120</v>
      </c>
      <c r="H32" s="1261">
        <f>SUM(H33+H34+H35+H36)</f>
        <v>91</v>
      </c>
      <c r="I32" s="1260">
        <f>H32/G32*100</f>
        <v>75.83333333333333</v>
      </c>
      <c r="J32" s="1262">
        <f>J34</f>
        <v>0</v>
      </c>
      <c r="K32" s="1263"/>
      <c r="L32" s="1261"/>
      <c r="M32" s="1263"/>
      <c r="N32" s="703">
        <f t="shared" si="2"/>
        <v>62893</v>
      </c>
      <c r="O32" s="703">
        <f t="shared" si="2"/>
        <v>65735</v>
      </c>
      <c r="P32" s="703">
        <f t="shared" si="2"/>
        <v>69139</v>
      </c>
      <c r="Q32" s="704">
        <f t="shared" si="1"/>
        <v>105.17836768844604</v>
      </c>
    </row>
    <row r="33" spans="1:17" s="634" customFormat="1" ht="27" thickBot="1">
      <c r="A33" s="710" t="s">
        <v>767</v>
      </c>
      <c r="B33" s="711">
        <v>7673</v>
      </c>
      <c r="C33" s="712">
        <v>8429</v>
      </c>
      <c r="D33" s="713">
        <v>7548</v>
      </c>
      <c r="E33" s="643">
        <f t="shared" si="0"/>
        <v>89.54798908530076</v>
      </c>
      <c r="F33" s="714"/>
      <c r="G33" s="715"/>
      <c r="H33" s="714"/>
      <c r="I33" s="643"/>
      <c r="J33" s="716"/>
      <c r="K33" s="715"/>
      <c r="L33" s="714"/>
      <c r="M33" s="715"/>
      <c r="N33" s="703">
        <f t="shared" si="2"/>
        <v>7673</v>
      </c>
      <c r="O33" s="661">
        <f t="shared" si="2"/>
        <v>8429</v>
      </c>
      <c r="P33" s="661">
        <f t="shared" si="2"/>
        <v>7548</v>
      </c>
      <c r="Q33" s="646">
        <f t="shared" si="1"/>
        <v>89.54798908530076</v>
      </c>
    </row>
    <row r="34" spans="1:17" s="634" customFormat="1" ht="15.75" thickBot="1">
      <c r="A34" s="662" t="s">
        <v>768</v>
      </c>
      <c r="B34" s="663">
        <v>50300</v>
      </c>
      <c r="C34" s="664">
        <v>51498</v>
      </c>
      <c r="D34" s="665">
        <v>55602</v>
      </c>
      <c r="E34" s="643">
        <f t="shared" si="0"/>
        <v>107.96924152394267</v>
      </c>
      <c r="F34" s="666"/>
      <c r="G34" s="667"/>
      <c r="H34" s="666"/>
      <c r="I34" s="643"/>
      <c r="J34" s="668"/>
      <c r="K34" s="667"/>
      <c r="L34" s="666"/>
      <c r="M34" s="667"/>
      <c r="N34" s="661">
        <f t="shared" si="2"/>
        <v>50300</v>
      </c>
      <c r="O34" s="661">
        <f t="shared" si="2"/>
        <v>51498</v>
      </c>
      <c r="P34" s="661">
        <f t="shared" si="2"/>
        <v>55602</v>
      </c>
      <c r="Q34" s="646">
        <f t="shared" si="1"/>
        <v>107.96924152394267</v>
      </c>
    </row>
    <row r="35" spans="1:17" s="634" customFormat="1" ht="18" customHeight="1" thickBot="1">
      <c r="A35" s="669" t="s">
        <v>769</v>
      </c>
      <c r="B35" s="670"/>
      <c r="C35" s="671"/>
      <c r="D35" s="672"/>
      <c r="E35" s="643"/>
      <c r="F35" s="673">
        <v>120</v>
      </c>
      <c r="G35" s="674">
        <v>120</v>
      </c>
      <c r="H35" s="673">
        <v>91</v>
      </c>
      <c r="I35" s="643">
        <f>H35/G35*100</f>
        <v>75.83333333333333</v>
      </c>
      <c r="J35" s="675"/>
      <c r="K35" s="674"/>
      <c r="L35" s="673"/>
      <c r="M35" s="674"/>
      <c r="N35" s="683"/>
      <c r="O35" s="661">
        <f t="shared" si="2"/>
        <v>120</v>
      </c>
      <c r="P35" s="661">
        <f t="shared" si="2"/>
        <v>91</v>
      </c>
      <c r="Q35" s="646">
        <f t="shared" si="1"/>
        <v>75.83333333333333</v>
      </c>
    </row>
    <row r="36" spans="1:17" s="634" customFormat="1" ht="15.75" thickBot="1">
      <c r="A36" s="717" t="s">
        <v>770</v>
      </c>
      <c r="B36" s="718">
        <v>4800</v>
      </c>
      <c r="C36" s="719">
        <v>5688</v>
      </c>
      <c r="D36" s="720">
        <v>5898</v>
      </c>
      <c r="E36" s="643">
        <f t="shared" si="0"/>
        <v>103.69198312236287</v>
      </c>
      <c r="F36" s="707"/>
      <c r="G36" s="706"/>
      <c r="H36" s="707"/>
      <c r="I36" s="643"/>
      <c r="J36" s="708"/>
      <c r="K36" s="706"/>
      <c r="L36" s="707"/>
      <c r="M36" s="706"/>
      <c r="N36" s="683">
        <f t="shared" si="2"/>
        <v>4800</v>
      </c>
      <c r="O36" s="661">
        <f t="shared" si="2"/>
        <v>5688</v>
      </c>
      <c r="P36" s="661">
        <f t="shared" si="2"/>
        <v>5898</v>
      </c>
      <c r="Q36" s="646">
        <f t="shared" si="1"/>
        <v>103.69198312236287</v>
      </c>
    </row>
    <row r="37" spans="1:17" ht="15.75" thickBot="1">
      <c r="A37" s="648" t="s">
        <v>771</v>
      </c>
      <c r="B37" s="649">
        <f aca="true" t="shared" si="3" ref="B37:J37">SUM(B38:B39)</f>
        <v>7206</v>
      </c>
      <c r="C37" s="650">
        <f t="shared" si="3"/>
        <v>7266</v>
      </c>
      <c r="D37" s="652">
        <f t="shared" si="3"/>
        <v>7039</v>
      </c>
      <c r="E37" s="643">
        <f t="shared" si="0"/>
        <v>96.87586017065786</v>
      </c>
      <c r="F37" s="687">
        <f t="shared" si="3"/>
        <v>0</v>
      </c>
      <c r="G37" s="690"/>
      <c r="H37" s="687"/>
      <c r="I37" s="643"/>
      <c r="J37" s="685">
        <f t="shared" si="3"/>
        <v>0</v>
      </c>
      <c r="K37" s="686"/>
      <c r="L37" s="687"/>
      <c r="M37" s="686"/>
      <c r="N37" s="661">
        <f t="shared" si="2"/>
        <v>7206</v>
      </c>
      <c r="O37" s="661">
        <f t="shared" si="2"/>
        <v>7266</v>
      </c>
      <c r="P37" s="661">
        <f t="shared" si="2"/>
        <v>7039</v>
      </c>
      <c r="Q37" s="646">
        <f t="shared" si="1"/>
        <v>96.87586017065786</v>
      </c>
    </row>
    <row r="38" spans="1:17" ht="15.75" thickBot="1">
      <c r="A38" s="654" t="s">
        <v>772</v>
      </c>
      <c r="B38" s="655"/>
      <c r="C38" s="656">
        <v>60</v>
      </c>
      <c r="D38" s="657">
        <v>493</v>
      </c>
      <c r="E38" s="643">
        <f t="shared" si="0"/>
        <v>821.6666666666666</v>
      </c>
      <c r="F38" s="658"/>
      <c r="G38" s="659"/>
      <c r="H38" s="658"/>
      <c r="I38" s="643"/>
      <c r="J38" s="721"/>
      <c r="K38" s="722"/>
      <c r="L38" s="723"/>
      <c r="M38" s="722"/>
      <c r="N38" s="661">
        <f t="shared" si="2"/>
        <v>0</v>
      </c>
      <c r="O38" s="661">
        <f t="shared" si="2"/>
        <v>60</v>
      </c>
      <c r="P38" s="661">
        <f t="shared" si="2"/>
        <v>493</v>
      </c>
      <c r="Q38" s="646">
        <f t="shared" si="1"/>
        <v>821.6666666666666</v>
      </c>
    </row>
    <row r="39" spans="1:17" ht="27" thickBot="1">
      <c r="A39" s="717" t="s">
        <v>773</v>
      </c>
      <c r="B39" s="718">
        <v>7206</v>
      </c>
      <c r="C39" s="719">
        <v>7206</v>
      </c>
      <c r="D39" s="720">
        <v>6546</v>
      </c>
      <c r="E39" s="643">
        <f t="shared" si="0"/>
        <v>90.84096586178185</v>
      </c>
      <c r="F39" s="707"/>
      <c r="G39" s="706"/>
      <c r="H39" s="707"/>
      <c r="I39" s="643"/>
      <c r="J39" s="724"/>
      <c r="K39" s="725"/>
      <c r="L39" s="726"/>
      <c r="M39" s="725"/>
      <c r="N39" s="683">
        <f t="shared" si="2"/>
        <v>7206</v>
      </c>
      <c r="O39" s="661">
        <f t="shared" si="2"/>
        <v>7206</v>
      </c>
      <c r="P39" s="661">
        <f t="shared" si="2"/>
        <v>6546</v>
      </c>
      <c r="Q39" s="646">
        <f t="shared" si="1"/>
        <v>90.84096586178185</v>
      </c>
    </row>
    <row r="40" spans="1:17" s="732" customFormat="1" ht="40.5" customHeight="1" thickBot="1">
      <c r="A40" s="727" t="s">
        <v>774</v>
      </c>
      <c r="B40" s="728">
        <f>B8+B9+B22+B23+B24+B26+B29+B30+B31+B32+B37+B25</f>
        <v>791823</v>
      </c>
      <c r="C40" s="729">
        <f>C8+C9+C22+C23+C24+C26+C29+C30+C31+C32+C37+C25</f>
        <v>1296671</v>
      </c>
      <c r="D40" s="728">
        <f>D8+D9+D22+D23+D24+D26+D29+D30+D31+D32+D37+D25</f>
        <v>1004766</v>
      </c>
      <c r="E40" s="643">
        <f t="shared" si="0"/>
        <v>77.4881215049924</v>
      </c>
      <c r="F40" s="728">
        <f>F8+F9+F22+F23+F24+F26+F29+F30+F31+F32+F37</f>
        <v>331</v>
      </c>
      <c r="G40" s="730">
        <f>G8+G9+G22+G23+G24+G26+G29+G30+G31+G32+G37</f>
        <v>2860</v>
      </c>
      <c r="H40" s="728">
        <f>H8+H9+H22+H23+H24+H26+H29+H30+H31+H32+H37</f>
        <v>1873</v>
      </c>
      <c r="I40" s="643">
        <f>H40/G40*100</f>
        <v>65.4895104895105</v>
      </c>
      <c r="J40" s="731">
        <f>J8+J9+J22+J23+J24+J26+J29+J30+J31+J32+J37</f>
        <v>1528</v>
      </c>
      <c r="K40" s="731">
        <f>K8+K9+K22+K23+K24+K26+K29+K30+K31+K32+K37</f>
        <v>8224</v>
      </c>
      <c r="L40" s="731">
        <f>L8+L9+L22+L23+L24+L26+L29+L30+L31+L32+L37</f>
        <v>8252</v>
      </c>
      <c r="M40" s="646">
        <f>L40/K40*100</f>
        <v>100.34046692607004</v>
      </c>
      <c r="N40" s="661">
        <f>N8+N9+N22+N23+N24+N26+N29+N30+N31+N32+N37</f>
        <v>793682</v>
      </c>
      <c r="O40" s="661">
        <f aca="true" t="shared" si="4" ref="O40:P51">G40+C40+K40</f>
        <v>1307755</v>
      </c>
      <c r="P40" s="661">
        <f t="shared" si="4"/>
        <v>1014891</v>
      </c>
      <c r="Q40" s="646">
        <f t="shared" si="1"/>
        <v>77.60559126136012</v>
      </c>
    </row>
    <row r="41" spans="1:17" s="732" customFormat="1" ht="21.75" customHeight="1" thickBot="1">
      <c r="A41" s="1430" t="s">
        <v>950</v>
      </c>
      <c r="B41" s="1430"/>
      <c r="C41" s="1430"/>
      <c r="D41" s="1430"/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</row>
    <row r="42" spans="1:17" ht="29.25" customHeight="1" thickBot="1">
      <c r="A42" s="688" t="s">
        <v>775</v>
      </c>
      <c r="B42" s="690">
        <f aca="true" t="shared" si="5" ref="B42:J42">SUM(B43:B44)</f>
        <v>98353</v>
      </c>
      <c r="C42" s="690">
        <f t="shared" si="5"/>
        <v>119036</v>
      </c>
      <c r="D42" s="690">
        <f t="shared" si="5"/>
        <v>58369</v>
      </c>
      <c r="E42" s="643">
        <f t="shared" si="0"/>
        <v>49.03474579118922</v>
      </c>
      <c r="F42" s="690">
        <f t="shared" si="5"/>
        <v>0</v>
      </c>
      <c r="G42" s="690">
        <f t="shared" si="5"/>
        <v>0</v>
      </c>
      <c r="H42" s="689">
        <f t="shared" si="5"/>
        <v>0</v>
      </c>
      <c r="I42" s="690"/>
      <c r="J42" s="690">
        <f t="shared" si="5"/>
        <v>0</v>
      </c>
      <c r="K42" s="690"/>
      <c r="L42" s="689"/>
      <c r="M42" s="690"/>
      <c r="N42" s="729">
        <f aca="true" t="shared" si="6" ref="N42:N50">F42+B42+J42</f>
        <v>98353</v>
      </c>
      <c r="O42" s="661">
        <f t="shared" si="4"/>
        <v>119036</v>
      </c>
      <c r="P42" s="661">
        <f t="shared" si="4"/>
        <v>58369</v>
      </c>
      <c r="Q42" s="646">
        <f t="shared" si="1"/>
        <v>49.03474579118922</v>
      </c>
    </row>
    <row r="43" spans="1:17" ht="27" thickBot="1">
      <c r="A43" s="733" t="s">
        <v>776</v>
      </c>
      <c r="B43" s="660">
        <v>98353</v>
      </c>
      <c r="C43" s="659">
        <v>107711</v>
      </c>
      <c r="D43" s="734">
        <v>47044</v>
      </c>
      <c r="E43" s="643">
        <f t="shared" si="0"/>
        <v>43.67613335685306</v>
      </c>
      <c r="F43" s="660"/>
      <c r="G43" s="659"/>
      <c r="H43" s="658"/>
      <c r="I43" s="659"/>
      <c r="J43" s="721"/>
      <c r="K43" s="722"/>
      <c r="L43" s="723"/>
      <c r="M43" s="722"/>
      <c r="N43" s="661">
        <f t="shared" si="6"/>
        <v>98353</v>
      </c>
      <c r="O43" s="661">
        <f t="shared" si="4"/>
        <v>107711</v>
      </c>
      <c r="P43" s="661">
        <f t="shared" si="4"/>
        <v>47044</v>
      </c>
      <c r="Q43" s="646">
        <f t="shared" si="1"/>
        <v>43.67613335685306</v>
      </c>
    </row>
    <row r="44" spans="1:17" ht="27" thickBot="1">
      <c r="A44" s="735" t="s">
        <v>777</v>
      </c>
      <c r="B44" s="708"/>
      <c r="C44" s="706">
        <v>11325</v>
      </c>
      <c r="D44" s="736">
        <v>11325</v>
      </c>
      <c r="E44" s="643">
        <f t="shared" si="0"/>
        <v>100</v>
      </c>
      <c r="F44" s="708"/>
      <c r="G44" s="706"/>
      <c r="H44" s="707"/>
      <c r="I44" s="706"/>
      <c r="J44" s="724">
        <v>0</v>
      </c>
      <c r="K44" s="725"/>
      <c r="L44" s="726"/>
      <c r="M44" s="725"/>
      <c r="N44" s="661">
        <f t="shared" si="6"/>
        <v>0</v>
      </c>
      <c r="O44" s="661">
        <f t="shared" si="4"/>
        <v>11325</v>
      </c>
      <c r="P44" s="661">
        <f t="shared" si="4"/>
        <v>11325</v>
      </c>
      <c r="Q44" s="646"/>
    </row>
    <row r="45" spans="1:17" ht="15.75" thickBot="1">
      <c r="A45" s="688" t="s">
        <v>778</v>
      </c>
      <c r="B45" s="685">
        <f aca="true" t="shared" si="7" ref="B45:L45">B46+B47</f>
        <v>22114</v>
      </c>
      <c r="C45" s="686">
        <f t="shared" si="7"/>
        <v>22114</v>
      </c>
      <c r="D45" s="737">
        <f t="shared" si="7"/>
        <v>25360</v>
      </c>
      <c r="E45" s="643">
        <f t="shared" si="0"/>
        <v>114.67848421814236</v>
      </c>
      <c r="F45" s="685">
        <f t="shared" si="7"/>
        <v>0</v>
      </c>
      <c r="G45" s="686">
        <f t="shared" si="7"/>
        <v>0</v>
      </c>
      <c r="H45" s="687">
        <f t="shared" si="7"/>
        <v>9291</v>
      </c>
      <c r="I45" s="686"/>
      <c r="J45" s="685">
        <f t="shared" si="7"/>
        <v>196</v>
      </c>
      <c r="K45" s="685">
        <f t="shared" si="7"/>
        <v>196</v>
      </c>
      <c r="L45" s="685">
        <f t="shared" si="7"/>
        <v>196</v>
      </c>
      <c r="M45" s="646">
        <f>L45/K45*100</f>
        <v>100</v>
      </c>
      <c r="N45" s="729">
        <f t="shared" si="6"/>
        <v>22310</v>
      </c>
      <c r="O45" s="661">
        <f t="shared" si="4"/>
        <v>22310</v>
      </c>
      <c r="P45" s="661">
        <f t="shared" si="4"/>
        <v>34847</v>
      </c>
      <c r="Q45" s="646">
        <f>P45/O45*100</f>
        <v>156.1945316001793</v>
      </c>
    </row>
    <row r="46" spans="1:17" ht="39.75" thickBot="1">
      <c r="A46" s="733" t="s">
        <v>779</v>
      </c>
      <c r="B46" s="660">
        <v>1089</v>
      </c>
      <c r="C46" s="659">
        <v>1607</v>
      </c>
      <c r="D46" s="734">
        <v>4853</v>
      </c>
      <c r="E46" s="643">
        <f t="shared" si="0"/>
        <v>301.99128811449907</v>
      </c>
      <c r="F46" s="660"/>
      <c r="G46" s="659"/>
      <c r="H46" s="658">
        <v>2803</v>
      </c>
      <c r="I46" s="659"/>
      <c r="J46" s="721">
        <v>196</v>
      </c>
      <c r="K46" s="722">
        <v>196</v>
      </c>
      <c r="L46" s="723">
        <v>196</v>
      </c>
      <c r="M46" s="646">
        <f>L46/K46*100</f>
        <v>100</v>
      </c>
      <c r="N46" s="661">
        <f t="shared" si="6"/>
        <v>1285</v>
      </c>
      <c r="O46" s="661">
        <f t="shared" si="4"/>
        <v>1803</v>
      </c>
      <c r="P46" s="661">
        <f t="shared" si="4"/>
        <v>7852</v>
      </c>
      <c r="Q46" s="646">
        <f t="shared" si="1"/>
        <v>435.4963948973932</v>
      </c>
    </row>
    <row r="47" spans="1:17" ht="39.75" thickBot="1">
      <c r="A47" s="735" t="s">
        <v>780</v>
      </c>
      <c r="B47" s="708">
        <v>21025</v>
      </c>
      <c r="C47" s="706">
        <v>20507</v>
      </c>
      <c r="D47" s="736">
        <v>20507</v>
      </c>
      <c r="E47" s="643">
        <f t="shared" si="0"/>
        <v>100</v>
      </c>
      <c r="F47" s="708"/>
      <c r="G47" s="706"/>
      <c r="H47" s="707">
        <v>6488</v>
      </c>
      <c r="I47" s="706"/>
      <c r="J47" s="724"/>
      <c r="K47" s="725"/>
      <c r="L47" s="726"/>
      <c r="M47" s="725"/>
      <c r="N47" s="661">
        <f t="shared" si="6"/>
        <v>21025</v>
      </c>
      <c r="O47" s="661">
        <f t="shared" si="4"/>
        <v>20507</v>
      </c>
      <c r="P47" s="661">
        <f t="shared" si="4"/>
        <v>26995</v>
      </c>
      <c r="Q47" s="646">
        <f t="shared" si="1"/>
        <v>131.63797727605208</v>
      </c>
    </row>
    <row r="48" spans="1:17" ht="27.75" customHeight="1" thickBot="1">
      <c r="A48" s="688" t="s">
        <v>781</v>
      </c>
      <c r="B48" s="685">
        <f aca="true" t="shared" si="8" ref="B48:L48">B49+B50</f>
        <v>0</v>
      </c>
      <c r="C48" s="686">
        <f t="shared" si="8"/>
        <v>0</v>
      </c>
      <c r="D48" s="738">
        <f t="shared" si="8"/>
        <v>0</v>
      </c>
      <c r="E48" s="643"/>
      <c r="F48" s="685">
        <f t="shared" si="8"/>
        <v>81724</v>
      </c>
      <c r="G48" s="686">
        <f t="shared" si="8"/>
        <v>77115</v>
      </c>
      <c r="H48" s="687">
        <f t="shared" si="8"/>
        <v>68851</v>
      </c>
      <c r="I48" s="643">
        <f>H48/G48*100</f>
        <v>89.28353757375348</v>
      </c>
      <c r="J48" s="685">
        <f t="shared" si="8"/>
        <v>12161</v>
      </c>
      <c r="K48" s="685">
        <f t="shared" si="8"/>
        <v>10013</v>
      </c>
      <c r="L48" s="685">
        <f t="shared" si="8"/>
        <v>10714</v>
      </c>
      <c r="M48" s="646">
        <f>L48/K48*100</f>
        <v>107.00089883151902</v>
      </c>
      <c r="N48" s="729">
        <f t="shared" si="6"/>
        <v>93885</v>
      </c>
      <c r="O48" s="661">
        <f t="shared" si="4"/>
        <v>87128</v>
      </c>
      <c r="P48" s="661">
        <f t="shared" si="4"/>
        <v>79565</v>
      </c>
      <c r="Q48" s="646">
        <f t="shared" si="1"/>
        <v>91.31966761546231</v>
      </c>
    </row>
    <row r="49" spans="1:17" ht="33" customHeight="1" thickBot="1">
      <c r="A49" s="733" t="s">
        <v>782</v>
      </c>
      <c r="B49" s="660"/>
      <c r="C49" s="659"/>
      <c r="D49" s="734"/>
      <c r="E49" s="643"/>
      <c r="F49" s="660">
        <v>81724</v>
      </c>
      <c r="G49" s="659">
        <v>77115</v>
      </c>
      <c r="H49" s="658">
        <v>68851</v>
      </c>
      <c r="I49" s="643">
        <f>H49/G49*100</f>
        <v>89.28353757375348</v>
      </c>
      <c r="J49" s="721">
        <v>12161</v>
      </c>
      <c r="K49" s="722">
        <v>10013</v>
      </c>
      <c r="L49" s="723">
        <v>10714</v>
      </c>
      <c r="M49" s="646">
        <f>L49/K49*100</f>
        <v>107.00089883151902</v>
      </c>
      <c r="N49" s="661">
        <f t="shared" si="6"/>
        <v>93885</v>
      </c>
      <c r="O49" s="661">
        <f t="shared" si="4"/>
        <v>87128</v>
      </c>
      <c r="P49" s="661">
        <f t="shared" si="4"/>
        <v>79565</v>
      </c>
      <c r="Q49" s="646">
        <f t="shared" si="1"/>
        <v>91.31966761546231</v>
      </c>
    </row>
    <row r="50" spans="1:17" ht="27.75" customHeight="1" thickBot="1">
      <c r="A50" s="735" t="s">
        <v>783</v>
      </c>
      <c r="B50" s="708"/>
      <c r="C50" s="706"/>
      <c r="D50" s="736"/>
      <c r="E50" s="643"/>
      <c r="F50" s="708"/>
      <c r="G50" s="706"/>
      <c r="H50" s="707"/>
      <c r="I50" s="706"/>
      <c r="J50" s="724"/>
      <c r="K50" s="725"/>
      <c r="L50" s="726"/>
      <c r="M50" s="725"/>
      <c r="N50" s="661">
        <f t="shared" si="6"/>
        <v>0</v>
      </c>
      <c r="O50" s="661">
        <f t="shared" si="4"/>
        <v>0</v>
      </c>
      <c r="P50" s="661">
        <f t="shared" si="4"/>
        <v>0</v>
      </c>
      <c r="Q50" s="646"/>
    </row>
    <row r="51" spans="1:17" ht="35.25" customHeight="1" thickBot="1">
      <c r="A51" s="739" t="s">
        <v>784</v>
      </c>
      <c r="B51" s="731">
        <f aca="true" t="shared" si="9" ref="B51:N51">B42+B45+B48</f>
        <v>120467</v>
      </c>
      <c r="C51" s="730">
        <f t="shared" si="9"/>
        <v>141150</v>
      </c>
      <c r="D51" s="703">
        <f t="shared" si="9"/>
        <v>83729</v>
      </c>
      <c r="E51" s="643">
        <f t="shared" si="0"/>
        <v>59.319164009918524</v>
      </c>
      <c r="F51" s="731">
        <f t="shared" si="9"/>
        <v>81724</v>
      </c>
      <c r="G51" s="730">
        <f t="shared" si="9"/>
        <v>77115</v>
      </c>
      <c r="H51" s="728">
        <f>H42+H45+H48</f>
        <v>78142</v>
      </c>
      <c r="I51" s="643">
        <f>H51/G51*100</f>
        <v>101.33177721584646</v>
      </c>
      <c r="J51" s="731">
        <f t="shared" si="9"/>
        <v>12357</v>
      </c>
      <c r="K51" s="731">
        <f t="shared" si="9"/>
        <v>10209</v>
      </c>
      <c r="L51" s="731">
        <f t="shared" si="9"/>
        <v>10910</v>
      </c>
      <c r="M51" s="646">
        <f>L51/K51*100</f>
        <v>106.8664903516505</v>
      </c>
      <c r="N51" s="730">
        <f t="shared" si="9"/>
        <v>214548</v>
      </c>
      <c r="O51" s="661">
        <f t="shared" si="4"/>
        <v>228474</v>
      </c>
      <c r="P51" s="661">
        <f t="shared" si="4"/>
        <v>172781</v>
      </c>
      <c r="Q51" s="646">
        <f t="shared" si="1"/>
        <v>75.6239221968364</v>
      </c>
    </row>
    <row r="52" spans="1:16" s="743" customFormat="1" ht="21.75" customHeight="1">
      <c r="A52" s="740"/>
      <c r="B52" s="741"/>
      <c r="C52" s="741"/>
      <c r="D52" s="741"/>
      <c r="E52" s="740"/>
      <c r="F52" s="741"/>
      <c r="G52" s="741"/>
      <c r="H52" s="741"/>
      <c r="I52" s="742"/>
      <c r="J52" s="741"/>
      <c r="K52" s="741"/>
      <c r="L52" s="741"/>
      <c r="M52" s="742"/>
      <c r="N52" s="741"/>
      <c r="O52" s="741"/>
      <c r="P52" s="741"/>
    </row>
    <row r="53" spans="1:16" ht="15">
      <c r="A53" s="740"/>
      <c r="B53" s="740"/>
      <c r="C53" s="740"/>
      <c r="D53" s="740"/>
      <c r="E53" s="740"/>
      <c r="F53" s="742"/>
      <c r="G53" s="742"/>
      <c r="H53" s="742"/>
      <c r="I53" s="742"/>
      <c r="J53" s="742"/>
      <c r="K53" s="742"/>
      <c r="L53" s="742"/>
      <c r="M53" s="742"/>
      <c r="N53" s="741"/>
      <c r="O53" s="741"/>
      <c r="P53" s="741"/>
    </row>
    <row r="54" spans="1:16" s="630" customFormat="1" ht="12.75">
      <c r="A54" s="740"/>
      <c r="B54" s="740"/>
      <c r="C54" s="740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</row>
    <row r="55" spans="1:14" ht="15">
      <c r="A55" s="744"/>
      <c r="B55" s="744"/>
      <c r="C55" s="744"/>
      <c r="D55" s="744"/>
      <c r="E55" s="744"/>
      <c r="F55" s="741"/>
      <c r="G55" s="741"/>
      <c r="H55" s="741"/>
      <c r="I55" s="741"/>
      <c r="J55" s="741"/>
      <c r="K55" s="741"/>
      <c r="L55" s="741"/>
      <c r="M55" s="741"/>
      <c r="N55" s="741"/>
    </row>
    <row r="57" ht="14.25">
      <c r="N57" s="746"/>
    </row>
  </sheetData>
  <sheetProtection/>
  <mergeCells count="8">
    <mergeCell ref="A41:Q41"/>
    <mergeCell ref="A3:R3"/>
    <mergeCell ref="P5:R5"/>
    <mergeCell ref="A6:A7"/>
    <mergeCell ref="B6:E6"/>
    <mergeCell ref="F6:I6"/>
    <mergeCell ref="J6:M6"/>
    <mergeCell ref="N6:Q6"/>
  </mergeCells>
  <printOptions horizontalCentered="1"/>
  <pageMargins left="0.1968503937007874" right="0.1968503937007874" top="0.5118110236220472" bottom="0.3937007874015748" header="0.5118110236220472" footer="0.5118110236220472"/>
  <pageSetup horizontalDpi="300" verticalDpi="300" orientation="landscape" paperSize="9" scale="50" r:id="rId1"/>
  <headerFooter alignWithMargins="0">
    <oddHeader>&amp;R1.sz. melléklet
..../2014.(.....) Egyek Önk.</oddHeader>
  </headerFooter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X36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32.625" style="0" customWidth="1"/>
    <col min="2" max="2" width="11.125" style="0" customWidth="1"/>
    <col min="3" max="3" width="11.375" style="0" customWidth="1"/>
    <col min="4" max="4" width="11.00390625" style="0" customWidth="1"/>
    <col min="5" max="5" width="11.25390625" style="0" customWidth="1"/>
    <col min="6" max="6" width="11.875" style="0" customWidth="1"/>
    <col min="7" max="7" width="10.75390625" style="0" customWidth="1"/>
    <col min="8" max="8" width="11.00390625" style="0" customWidth="1"/>
    <col min="9" max="9" width="8.25390625" style="0" customWidth="1"/>
    <col min="10" max="10" width="11.125" style="0" customWidth="1"/>
    <col min="11" max="11" width="12.75390625" style="0" customWidth="1"/>
    <col min="12" max="12" width="12.375" style="0" customWidth="1"/>
    <col min="13" max="13" width="11.625" style="0" customWidth="1"/>
    <col min="14" max="14" width="12.875" style="0" customWidth="1"/>
    <col min="15" max="15" width="11.75390625" style="0" customWidth="1"/>
    <col min="16" max="16" width="14.875" style="0" customWidth="1"/>
  </cols>
  <sheetData>
    <row r="2" spans="1:24" ht="26.25" customHeight="1">
      <c r="A2" s="1460" t="s">
        <v>1292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480"/>
      <c r="P2" s="480"/>
      <c r="Q2" s="8"/>
      <c r="R2" s="8"/>
      <c r="S2" s="8"/>
      <c r="T2" s="8"/>
      <c r="U2" s="8"/>
      <c r="V2" s="8"/>
      <c r="W2" s="8"/>
      <c r="X2" s="8"/>
    </row>
    <row r="3" spans="1:24" ht="15.75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8"/>
      <c r="R3" s="8"/>
      <c r="S3" s="8"/>
      <c r="T3" s="8"/>
      <c r="U3" s="8"/>
      <c r="V3" s="8"/>
      <c r="W3" s="8"/>
      <c r="X3" s="8"/>
    </row>
    <row r="4" spans="1:2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8"/>
      <c r="R4" s="8"/>
      <c r="S4" s="8"/>
      <c r="T4" s="8"/>
      <c r="U4" s="8"/>
      <c r="V4" s="8"/>
      <c r="W4" s="8"/>
      <c r="X4" s="8"/>
    </row>
    <row r="5" spans="1:2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2"/>
      <c r="O5" s="12"/>
      <c r="P5" s="12"/>
      <c r="Q5" s="8"/>
      <c r="R5" s="8"/>
      <c r="S5" s="8"/>
      <c r="T5" s="8"/>
      <c r="U5" s="8"/>
      <c r="V5" s="8"/>
      <c r="W5" s="8"/>
      <c r="X5" s="8"/>
    </row>
    <row r="6" spans="1:24" s="1" customFormat="1" ht="16.5" thickBot="1">
      <c r="A6" s="481"/>
      <c r="B6" s="481"/>
      <c r="C6" s="481"/>
      <c r="D6" s="481"/>
      <c r="E6" s="481"/>
      <c r="F6" s="1461"/>
      <c r="G6" s="1461"/>
      <c r="H6" s="1461"/>
      <c r="I6" s="1461"/>
      <c r="J6" s="1461"/>
      <c r="K6" s="1461"/>
      <c r="L6" s="1461"/>
      <c r="M6" s="1461"/>
      <c r="N6" s="1461"/>
      <c r="O6" s="482"/>
      <c r="P6" s="482"/>
      <c r="Q6" s="481"/>
      <c r="R6" s="332" t="s">
        <v>808</v>
      </c>
      <c r="S6" s="481"/>
      <c r="T6" s="481"/>
      <c r="U6" s="481"/>
      <c r="V6" s="481"/>
      <c r="W6" s="481"/>
      <c r="X6" s="481"/>
    </row>
    <row r="7" spans="1:17" ht="12.75" customHeight="1" thickBot="1">
      <c r="A7" s="1462" t="s">
        <v>828</v>
      </c>
      <c r="B7" s="1464" t="s">
        <v>738</v>
      </c>
      <c r="C7" s="1465"/>
      <c r="D7" s="1465"/>
      <c r="E7" s="1466"/>
      <c r="F7" s="1464" t="s">
        <v>966</v>
      </c>
      <c r="G7" s="1465"/>
      <c r="H7" s="1465"/>
      <c r="I7" s="1466"/>
      <c r="J7" s="1464" t="s">
        <v>739</v>
      </c>
      <c r="K7" s="1465"/>
      <c r="L7" s="1465"/>
      <c r="M7" s="1466"/>
      <c r="N7" s="1464" t="s">
        <v>810</v>
      </c>
      <c r="O7" s="1465"/>
      <c r="P7" s="1465"/>
      <c r="Q7" s="1466"/>
    </row>
    <row r="8" spans="1:17" ht="43.5" customHeight="1" thickBot="1">
      <c r="A8" s="1463"/>
      <c r="B8" s="483" t="s">
        <v>963</v>
      </c>
      <c r="C8" s="484" t="s">
        <v>964</v>
      </c>
      <c r="D8" s="484" t="s">
        <v>965</v>
      </c>
      <c r="E8" s="484" t="s">
        <v>1014</v>
      </c>
      <c r="F8" s="483" t="s">
        <v>963</v>
      </c>
      <c r="G8" s="484" t="s">
        <v>964</v>
      </c>
      <c r="H8" s="484" t="s">
        <v>965</v>
      </c>
      <c r="I8" s="484" t="s">
        <v>1014</v>
      </c>
      <c r="J8" s="483" t="s">
        <v>963</v>
      </c>
      <c r="K8" s="484" t="s">
        <v>964</v>
      </c>
      <c r="L8" s="484" t="s">
        <v>965</v>
      </c>
      <c r="M8" s="484" t="s">
        <v>1014</v>
      </c>
      <c r="N8" s="483" t="s">
        <v>963</v>
      </c>
      <c r="O8" s="484" t="s">
        <v>964</v>
      </c>
      <c r="P8" s="484" t="s">
        <v>965</v>
      </c>
      <c r="Q8" s="484" t="s">
        <v>1014</v>
      </c>
    </row>
    <row r="9" spans="1:17" ht="21" customHeight="1" thickBot="1">
      <c r="A9" s="26" t="s">
        <v>590</v>
      </c>
      <c r="B9" s="485">
        <v>47543</v>
      </c>
      <c r="C9" s="486">
        <v>319060</v>
      </c>
      <c r="D9" s="486">
        <v>294348</v>
      </c>
      <c r="E9" s="487">
        <f aca="true" t="shared" si="0" ref="E9:E18">D9/C9*100</f>
        <v>92.2547483231994</v>
      </c>
      <c r="F9" s="485">
        <v>48011</v>
      </c>
      <c r="G9" s="488">
        <v>47860</v>
      </c>
      <c r="H9" s="488">
        <v>47860</v>
      </c>
      <c r="I9" s="487">
        <f>H9/G9*100</f>
        <v>100</v>
      </c>
      <c r="J9" s="37">
        <v>6194</v>
      </c>
      <c r="K9" s="38">
        <v>5670</v>
      </c>
      <c r="L9" s="38">
        <v>6360</v>
      </c>
      <c r="M9" s="489">
        <f>L9/K9*100</f>
        <v>112.16931216931216</v>
      </c>
      <c r="N9" s="490">
        <f aca="true" t="shared" si="1" ref="N9:P18">B9+F9+J9</f>
        <v>101748</v>
      </c>
      <c r="O9" s="490">
        <f t="shared" si="1"/>
        <v>372590</v>
      </c>
      <c r="P9" s="490">
        <f t="shared" si="1"/>
        <v>348568</v>
      </c>
      <c r="Q9" s="490">
        <f>P9/O9*100</f>
        <v>93.55269867682976</v>
      </c>
    </row>
    <row r="10" spans="1:17" ht="33" customHeight="1" thickBot="1">
      <c r="A10" s="25" t="s">
        <v>936</v>
      </c>
      <c r="B10" s="491">
        <v>9219</v>
      </c>
      <c r="C10" s="492">
        <v>45845</v>
      </c>
      <c r="D10" s="492">
        <v>42473</v>
      </c>
      <c r="E10" s="493">
        <f t="shared" si="0"/>
        <v>92.64478132838914</v>
      </c>
      <c r="F10" s="491">
        <v>11698</v>
      </c>
      <c r="G10" s="494">
        <v>11868</v>
      </c>
      <c r="H10" s="494">
        <v>11861</v>
      </c>
      <c r="I10" s="493">
        <f>H10/G10*100</f>
        <v>99.94101786316143</v>
      </c>
      <c r="J10" s="39">
        <v>1654</v>
      </c>
      <c r="K10" s="28">
        <v>1515</v>
      </c>
      <c r="L10" s="28">
        <v>1678</v>
      </c>
      <c r="M10" s="495">
        <f>L10/K10*100</f>
        <v>110.75907590759076</v>
      </c>
      <c r="N10" s="35">
        <f t="shared" si="1"/>
        <v>22571</v>
      </c>
      <c r="O10" s="35">
        <f t="shared" si="1"/>
        <v>59228</v>
      </c>
      <c r="P10" s="35">
        <f t="shared" si="1"/>
        <v>56012</v>
      </c>
      <c r="Q10" s="490">
        <f aca="true" t="shared" si="2" ref="Q10:Q26">P10/O10*100</f>
        <v>94.57013574660633</v>
      </c>
    </row>
    <row r="11" spans="1:17" ht="21" customHeight="1" thickBot="1">
      <c r="A11" s="15" t="s">
        <v>816</v>
      </c>
      <c r="B11" s="491">
        <v>55119</v>
      </c>
      <c r="C11" s="492">
        <v>140197</v>
      </c>
      <c r="D11" s="492">
        <v>119715</v>
      </c>
      <c r="E11" s="493">
        <f t="shared" si="0"/>
        <v>85.3905575725586</v>
      </c>
      <c r="F11" s="491">
        <v>17718</v>
      </c>
      <c r="G11" s="494">
        <v>18407</v>
      </c>
      <c r="H11" s="494">
        <v>18281</v>
      </c>
      <c r="I11" s="493">
        <f>H11/G11*100</f>
        <v>99.3154778073559</v>
      </c>
      <c r="J11" s="39">
        <v>5597</v>
      </c>
      <c r="K11" s="28">
        <v>4878</v>
      </c>
      <c r="L11" s="28">
        <v>4749</v>
      </c>
      <c r="M11" s="495">
        <f>L11/K11*100</f>
        <v>97.35547355473555</v>
      </c>
      <c r="N11" s="35">
        <f t="shared" si="1"/>
        <v>78434</v>
      </c>
      <c r="O11" s="35">
        <f t="shared" si="1"/>
        <v>163482</v>
      </c>
      <c r="P11" s="35">
        <f t="shared" si="1"/>
        <v>142745</v>
      </c>
      <c r="Q11" s="490">
        <f t="shared" si="2"/>
        <v>87.31542310468431</v>
      </c>
    </row>
    <row r="12" spans="1:17" ht="21" customHeight="1" thickBot="1">
      <c r="A12" s="16" t="s">
        <v>830</v>
      </c>
      <c r="B12" s="496">
        <v>153326</v>
      </c>
      <c r="C12" s="497">
        <v>140790</v>
      </c>
      <c r="D12" s="497">
        <v>134224</v>
      </c>
      <c r="E12" s="493">
        <f t="shared" si="0"/>
        <v>95.3363164997514</v>
      </c>
      <c r="F12" s="491"/>
      <c r="G12" s="494"/>
      <c r="H12" s="494"/>
      <c r="I12" s="493"/>
      <c r="J12" s="39"/>
      <c r="K12" s="28"/>
      <c r="L12" s="28"/>
      <c r="M12" s="495"/>
      <c r="N12" s="35">
        <f t="shared" si="1"/>
        <v>153326</v>
      </c>
      <c r="O12" s="35">
        <f t="shared" si="1"/>
        <v>140790</v>
      </c>
      <c r="P12" s="35">
        <f t="shared" si="1"/>
        <v>134224</v>
      </c>
      <c r="Q12" s="490">
        <f t="shared" si="2"/>
        <v>95.3363164997514</v>
      </c>
    </row>
    <row r="13" spans="1:17" ht="35.25" customHeight="1" thickBot="1">
      <c r="A13" s="498" t="s">
        <v>683</v>
      </c>
      <c r="B13" s="499">
        <v>18045</v>
      </c>
      <c r="C13" s="500">
        <v>18301</v>
      </c>
      <c r="D13" s="500">
        <v>17966</v>
      </c>
      <c r="E13" s="493">
        <f t="shared" si="0"/>
        <v>98.16949893448445</v>
      </c>
      <c r="F13" s="491">
        <v>750</v>
      </c>
      <c r="G13" s="494">
        <v>649</v>
      </c>
      <c r="H13" s="494">
        <v>649</v>
      </c>
      <c r="I13" s="493">
        <f>H13/G13*100</f>
        <v>100</v>
      </c>
      <c r="J13" s="39"/>
      <c r="K13" s="28"/>
      <c r="L13" s="28"/>
      <c r="M13" s="495"/>
      <c r="N13" s="35">
        <f t="shared" si="1"/>
        <v>18795</v>
      </c>
      <c r="O13" s="35">
        <f t="shared" si="1"/>
        <v>18950</v>
      </c>
      <c r="P13" s="35">
        <f t="shared" si="1"/>
        <v>18615</v>
      </c>
      <c r="Q13" s="490">
        <f t="shared" si="2"/>
        <v>98.23218997361478</v>
      </c>
    </row>
    <row r="14" spans="1:17" ht="35.25" customHeight="1" thickBot="1">
      <c r="A14" s="25" t="s">
        <v>591</v>
      </c>
      <c r="B14" s="501">
        <v>38928</v>
      </c>
      <c r="C14" s="502">
        <v>37487</v>
      </c>
      <c r="D14" s="502">
        <v>36936</v>
      </c>
      <c r="E14" s="493">
        <f t="shared" si="0"/>
        <v>98.53015712113533</v>
      </c>
      <c r="F14" s="491">
        <v>3878</v>
      </c>
      <c r="G14" s="494">
        <v>1191</v>
      </c>
      <c r="H14" s="494">
        <v>1191</v>
      </c>
      <c r="I14" s="493">
        <f>H14/G14*100</f>
        <v>100</v>
      </c>
      <c r="J14" s="39">
        <v>440</v>
      </c>
      <c r="K14" s="28">
        <v>135</v>
      </c>
      <c r="L14" s="28">
        <v>135</v>
      </c>
      <c r="M14" s="495">
        <f>L14/K14*100</f>
        <v>100</v>
      </c>
      <c r="N14" s="35">
        <f t="shared" si="1"/>
        <v>43246</v>
      </c>
      <c r="O14" s="35">
        <f t="shared" si="1"/>
        <v>38813</v>
      </c>
      <c r="P14" s="35">
        <f t="shared" si="1"/>
        <v>38262</v>
      </c>
      <c r="Q14" s="490">
        <f t="shared" si="2"/>
        <v>98.58037255558705</v>
      </c>
    </row>
    <row r="15" spans="1:17" ht="13.5" thickBot="1">
      <c r="A15" s="498" t="s">
        <v>740</v>
      </c>
      <c r="B15" s="499"/>
      <c r="C15" s="500">
        <v>387</v>
      </c>
      <c r="D15" s="500">
        <v>387</v>
      </c>
      <c r="E15" s="493">
        <f t="shared" si="0"/>
        <v>100</v>
      </c>
      <c r="F15" s="491"/>
      <c r="G15" s="494"/>
      <c r="H15" s="494"/>
      <c r="I15" s="493"/>
      <c r="J15" s="39"/>
      <c r="K15" s="28"/>
      <c r="L15" s="28"/>
      <c r="M15" s="495"/>
      <c r="N15" s="35"/>
      <c r="O15" s="35">
        <f t="shared" si="1"/>
        <v>387</v>
      </c>
      <c r="P15" s="35">
        <f t="shared" si="1"/>
        <v>387</v>
      </c>
      <c r="Q15" s="490">
        <f t="shared" si="2"/>
        <v>100</v>
      </c>
    </row>
    <row r="16" spans="1:17" ht="25.5" customHeight="1" thickBot="1">
      <c r="A16" s="498" t="s">
        <v>733</v>
      </c>
      <c r="B16" s="496">
        <v>93885</v>
      </c>
      <c r="C16" s="497">
        <v>87128</v>
      </c>
      <c r="D16" s="497">
        <v>79565</v>
      </c>
      <c r="E16" s="493">
        <f t="shared" si="0"/>
        <v>91.31966761546231</v>
      </c>
      <c r="F16" s="491"/>
      <c r="G16" s="494"/>
      <c r="H16" s="494"/>
      <c r="I16" s="493"/>
      <c r="J16" s="39"/>
      <c r="K16" s="28"/>
      <c r="L16" s="28"/>
      <c r="M16" s="495"/>
      <c r="N16" s="35">
        <f t="shared" si="1"/>
        <v>93885</v>
      </c>
      <c r="O16" s="35">
        <f t="shared" si="1"/>
        <v>87128</v>
      </c>
      <c r="P16" s="35">
        <f t="shared" si="1"/>
        <v>79565</v>
      </c>
      <c r="Q16" s="490">
        <f t="shared" si="2"/>
        <v>91.31966761546231</v>
      </c>
    </row>
    <row r="17" spans="1:17" ht="21" customHeight="1" thickBot="1">
      <c r="A17" s="17" t="s">
        <v>905</v>
      </c>
      <c r="B17" s="503">
        <v>8184</v>
      </c>
      <c r="C17" s="504">
        <v>35465</v>
      </c>
      <c r="D17" s="504">
        <v>27280</v>
      </c>
      <c r="E17" s="493">
        <f t="shared" si="0"/>
        <v>76.92090793740307</v>
      </c>
      <c r="F17" s="503"/>
      <c r="G17" s="505"/>
      <c r="H17" s="505"/>
      <c r="I17" s="506"/>
      <c r="J17" s="40"/>
      <c r="K17" s="41"/>
      <c r="L17" s="41"/>
      <c r="M17" s="507"/>
      <c r="N17" s="35">
        <f t="shared" si="1"/>
        <v>8184</v>
      </c>
      <c r="O17" s="35">
        <f t="shared" si="1"/>
        <v>35465</v>
      </c>
      <c r="P17" s="35">
        <f t="shared" si="1"/>
        <v>27280</v>
      </c>
      <c r="Q17" s="490">
        <f t="shared" si="2"/>
        <v>76.92090793740307</v>
      </c>
    </row>
    <row r="18" spans="1:17" ht="21" customHeight="1" thickBot="1">
      <c r="A18" s="6" t="s">
        <v>832</v>
      </c>
      <c r="B18" s="27">
        <f aca="true" t="shared" si="3" ref="B18:L18">SUM(B9:B17)</f>
        <v>424249</v>
      </c>
      <c r="C18" s="27">
        <f t="shared" si="3"/>
        <v>824660</v>
      </c>
      <c r="D18" s="27">
        <f t="shared" si="3"/>
        <v>752894</v>
      </c>
      <c r="E18" s="27">
        <f t="shared" si="0"/>
        <v>91.2975044260665</v>
      </c>
      <c r="F18" s="36">
        <f t="shared" si="3"/>
        <v>82055</v>
      </c>
      <c r="G18" s="36">
        <f t="shared" si="3"/>
        <v>79975</v>
      </c>
      <c r="H18" s="36">
        <f t="shared" si="3"/>
        <v>79842</v>
      </c>
      <c r="I18" s="36">
        <f>H18/G18*100</f>
        <v>99.83369803063458</v>
      </c>
      <c r="J18" s="36">
        <f t="shared" si="3"/>
        <v>13885</v>
      </c>
      <c r="K18" s="36">
        <f t="shared" si="3"/>
        <v>12198</v>
      </c>
      <c r="L18" s="36">
        <f t="shared" si="3"/>
        <v>12922</v>
      </c>
      <c r="M18" s="36">
        <f>L18/K18*100</f>
        <v>105.935399245778</v>
      </c>
      <c r="N18" s="27">
        <f t="shared" si="1"/>
        <v>520189</v>
      </c>
      <c r="O18" s="27">
        <f t="shared" si="1"/>
        <v>916833</v>
      </c>
      <c r="P18" s="27">
        <f t="shared" si="1"/>
        <v>845658</v>
      </c>
      <c r="Q18" s="490">
        <f t="shared" si="2"/>
        <v>92.23686320191355</v>
      </c>
    </row>
    <row r="19" spans="1:18" ht="21" customHeight="1" thickBot="1">
      <c r="A19" s="9"/>
      <c r="B19" s="508"/>
      <c r="C19" s="508"/>
      <c r="D19" s="508"/>
      <c r="E19" s="508"/>
      <c r="F19" s="508"/>
      <c r="G19" s="508"/>
      <c r="H19" s="508"/>
      <c r="I19" s="508"/>
      <c r="J19" s="29"/>
      <c r="K19" s="29"/>
      <c r="L19" s="29"/>
      <c r="M19" s="508"/>
      <c r="N19" s="30"/>
      <c r="O19" s="7"/>
      <c r="P19" s="22"/>
      <c r="Q19" s="509"/>
      <c r="R19" s="1"/>
    </row>
    <row r="20" spans="1:17" ht="21" customHeight="1" thickBot="1">
      <c r="A20" s="6" t="s">
        <v>835</v>
      </c>
      <c r="B20" s="510">
        <v>449814</v>
      </c>
      <c r="C20" s="510">
        <v>580434</v>
      </c>
      <c r="D20" s="510">
        <v>238510</v>
      </c>
      <c r="E20" s="27">
        <f>D20/C20*100</f>
        <v>41.09166589138472</v>
      </c>
      <c r="F20" s="510"/>
      <c r="G20" s="510"/>
      <c r="H20" s="510"/>
      <c r="I20" s="510"/>
      <c r="J20" s="27"/>
      <c r="K20" s="27">
        <v>6235</v>
      </c>
      <c r="L20" s="27">
        <v>6235</v>
      </c>
      <c r="M20" s="27">
        <f>L20/K20*100</f>
        <v>100</v>
      </c>
      <c r="N20" s="27">
        <f>B20+F20+J20</f>
        <v>449814</v>
      </c>
      <c r="O20" s="27">
        <f>C20+G20+K20</f>
        <v>586669</v>
      </c>
      <c r="P20" s="27">
        <f>D20+H20+L20</f>
        <v>244745</v>
      </c>
      <c r="Q20" s="490">
        <f t="shared" si="2"/>
        <v>41.717731804475775</v>
      </c>
    </row>
    <row r="21" spans="1:18" ht="21" customHeight="1" thickBot="1">
      <c r="A21" s="9"/>
      <c r="B21" s="508"/>
      <c r="C21" s="508"/>
      <c r="D21" s="508"/>
      <c r="E21" s="508"/>
      <c r="F21" s="508"/>
      <c r="G21" s="508"/>
      <c r="H21" s="508"/>
      <c r="I21" s="508"/>
      <c r="J21" s="29"/>
      <c r="K21" s="29"/>
      <c r="L21" s="29"/>
      <c r="M21" s="508"/>
      <c r="N21" s="30"/>
      <c r="O21" s="7"/>
      <c r="Q21" s="509"/>
      <c r="R21" s="1"/>
    </row>
    <row r="22" spans="1:17" ht="21" customHeight="1" thickBot="1">
      <c r="A22" s="6" t="s">
        <v>836</v>
      </c>
      <c r="B22" s="510">
        <v>38227</v>
      </c>
      <c r="C22" s="510">
        <v>32727</v>
      </c>
      <c r="D22" s="510"/>
      <c r="E22" s="27">
        <f>D22/C22*100</f>
        <v>0</v>
      </c>
      <c r="F22" s="510"/>
      <c r="G22" s="510"/>
      <c r="H22" s="510"/>
      <c r="I22" s="510"/>
      <c r="J22" s="24"/>
      <c r="K22" s="24"/>
      <c r="L22" s="24"/>
      <c r="M22" s="510"/>
      <c r="N22" s="27">
        <f>J22+F22+B22</f>
        <v>38227</v>
      </c>
      <c r="O22" s="27">
        <f>K22+G22+C22</f>
        <v>32727</v>
      </c>
      <c r="P22" s="27">
        <f>L22+H22+D22</f>
        <v>0</v>
      </c>
      <c r="Q22" s="490">
        <f t="shared" si="2"/>
        <v>0</v>
      </c>
    </row>
    <row r="23" spans="1:18" ht="21" customHeight="1" thickBot="1">
      <c r="A23" s="9"/>
      <c r="B23" s="31"/>
      <c r="C23" s="31"/>
      <c r="D23" s="31"/>
      <c r="E23" s="31"/>
      <c r="F23" s="508"/>
      <c r="G23" s="508"/>
      <c r="H23" s="508"/>
      <c r="I23" s="508"/>
      <c r="J23" s="29"/>
      <c r="K23" s="29"/>
      <c r="L23" s="29"/>
      <c r="M23" s="508"/>
      <c r="N23" s="30"/>
      <c r="O23" s="7"/>
      <c r="Q23" s="509"/>
      <c r="R23" s="1"/>
    </row>
    <row r="24" spans="1:17" ht="21" customHeight="1" thickBot="1">
      <c r="A24" s="6" t="s">
        <v>837</v>
      </c>
      <c r="B24" s="27">
        <f>B18+B20+B22</f>
        <v>912290</v>
      </c>
      <c r="C24" s="27">
        <f>C18+C20+C22</f>
        <v>1437821</v>
      </c>
      <c r="D24" s="27">
        <f>D18+D20+D22</f>
        <v>991404</v>
      </c>
      <c r="E24" s="27">
        <f>D24/C24*100</f>
        <v>68.95183753749598</v>
      </c>
      <c r="F24" s="27">
        <f>F18+F20+F22</f>
        <v>82055</v>
      </c>
      <c r="G24" s="27">
        <f>G18+G20+G22</f>
        <v>79975</v>
      </c>
      <c r="H24" s="27">
        <f>H18+H20+H22</f>
        <v>79842</v>
      </c>
      <c r="I24" s="27">
        <f>H24/G24*100</f>
        <v>99.83369803063458</v>
      </c>
      <c r="J24" s="27">
        <f>J18+J20+J22</f>
        <v>13885</v>
      </c>
      <c r="K24" s="27">
        <f>K18+K20+K22</f>
        <v>18433</v>
      </c>
      <c r="L24" s="27">
        <f>L18+L20+L22</f>
        <v>19157</v>
      </c>
      <c r="M24" s="27">
        <f>L24/K24*100</f>
        <v>103.92773829544839</v>
      </c>
      <c r="N24" s="27">
        <f>B24+F24+J24</f>
        <v>1008230</v>
      </c>
      <c r="O24" s="27">
        <f>C24+G24+K24</f>
        <v>1536229</v>
      </c>
      <c r="P24" s="27">
        <f>D24+H24+L24</f>
        <v>1090403</v>
      </c>
      <c r="Q24" s="490">
        <f t="shared" si="2"/>
        <v>70.9791964609443</v>
      </c>
    </row>
    <row r="25" spans="1:18" ht="21" customHeight="1" thickBot="1">
      <c r="A25" s="10"/>
      <c r="B25" s="32"/>
      <c r="C25" s="32"/>
      <c r="D25" s="32"/>
      <c r="E25" s="32"/>
      <c r="F25" s="511"/>
      <c r="G25" s="511"/>
      <c r="H25" s="511"/>
      <c r="I25" s="511"/>
      <c r="J25" s="32"/>
      <c r="K25" s="32"/>
      <c r="L25" s="32"/>
      <c r="M25" s="511"/>
      <c r="N25" s="32"/>
      <c r="O25" s="7"/>
      <c r="Q25" s="509"/>
      <c r="R25" s="1"/>
    </row>
    <row r="26" spans="1:17" ht="21" customHeight="1" thickBot="1">
      <c r="A26" s="6" t="s">
        <v>833</v>
      </c>
      <c r="B26" s="24">
        <v>90</v>
      </c>
      <c r="C26" s="24">
        <v>90</v>
      </c>
      <c r="D26" s="24">
        <v>90</v>
      </c>
      <c r="E26" s="27">
        <f>D26/C26*100</f>
        <v>100</v>
      </c>
      <c r="F26" s="510">
        <v>21</v>
      </c>
      <c r="G26" s="510">
        <v>21</v>
      </c>
      <c r="H26" s="1214">
        <v>19</v>
      </c>
      <c r="I26" s="27">
        <f>H26/G26*100</f>
        <v>90.47619047619048</v>
      </c>
      <c r="J26" s="24">
        <v>3</v>
      </c>
      <c r="K26" s="24">
        <v>3</v>
      </c>
      <c r="L26" s="1213">
        <v>2</v>
      </c>
      <c r="M26" s="27">
        <f>L26/K26*100</f>
        <v>66.66666666666666</v>
      </c>
      <c r="N26" s="27">
        <f>B26+F26+J26</f>
        <v>114</v>
      </c>
      <c r="O26" s="27">
        <f>C26+G26+K26</f>
        <v>114</v>
      </c>
      <c r="P26" s="27">
        <f>D26+H26+L26</f>
        <v>111</v>
      </c>
      <c r="Q26" s="490">
        <f t="shared" si="2"/>
        <v>97.36842105263158</v>
      </c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6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7"/>
    </row>
    <row r="29" spans="1:1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</sheetData>
  <sheetProtection/>
  <mergeCells count="7">
    <mergeCell ref="A2:N2"/>
    <mergeCell ref="F6:N6"/>
    <mergeCell ref="A7:A8"/>
    <mergeCell ref="B7:E7"/>
    <mergeCell ref="F7:I7"/>
    <mergeCell ref="J7:M7"/>
    <mergeCell ref="N7:Q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Header>&amp;R2.sz. melléklet
..../2014.(....) Egyek Önk.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922"/>
  <sheetViews>
    <sheetView view="pageLayout" zoomScale="89" zoomScaleSheetLayoutView="71" zoomScalePageLayoutView="89" workbookViewId="0" topLeftCell="A7">
      <selection activeCell="C9" sqref="C9"/>
    </sheetView>
  </sheetViews>
  <sheetFormatPr defaultColWidth="9.00390625" defaultRowHeight="12.75"/>
  <cols>
    <col min="1" max="1" width="47.00390625" style="257" customWidth="1"/>
    <col min="2" max="2" width="39.125" style="258" customWidth="1"/>
    <col min="3" max="6" width="32.125" style="258" customWidth="1"/>
    <col min="7" max="8" width="11.375" style="252" customWidth="1"/>
    <col min="9" max="10" width="18.00390625" style="0" customWidth="1"/>
    <col min="11" max="11" width="12.625" style="0" customWidth="1"/>
    <col min="12" max="12" width="17.875" style="0" customWidth="1"/>
    <col min="13" max="13" width="16.75390625" style="0" customWidth="1"/>
    <col min="14" max="15" width="18.00390625" style="0" customWidth="1"/>
    <col min="16" max="16" width="17.25390625" style="0" customWidth="1"/>
    <col min="17" max="17" width="14.375" style="0" customWidth="1"/>
  </cols>
  <sheetData>
    <row r="2" spans="1:16" ht="18">
      <c r="A2" s="1479" t="s">
        <v>1293</v>
      </c>
      <c r="B2" s="1479"/>
      <c r="C2" s="1479"/>
      <c r="D2" s="1479"/>
      <c r="E2" s="1479"/>
      <c r="F2" s="1479"/>
      <c r="G2" s="1479"/>
      <c r="H2" s="256"/>
      <c r="I2" s="34"/>
      <c r="J2" s="34"/>
      <c r="K2" s="34"/>
      <c r="L2" s="34"/>
      <c r="M2" s="34"/>
      <c r="N2" s="34"/>
      <c r="O2" s="34"/>
      <c r="P2" s="34"/>
    </row>
    <row r="3" spans="6:16" ht="21" thickBot="1">
      <c r="F3" s="1480" t="s">
        <v>808</v>
      </c>
      <c r="G3" s="1480"/>
      <c r="P3" s="259"/>
    </row>
    <row r="4" ht="21" thickBot="1"/>
    <row r="5" spans="1:16" ht="18.75" customHeight="1" thickBot="1">
      <c r="A5" s="260" t="s">
        <v>853</v>
      </c>
      <c r="B5" s="261" t="s">
        <v>534</v>
      </c>
      <c r="C5" s="262" t="s">
        <v>963</v>
      </c>
      <c r="D5" s="262" t="s">
        <v>964</v>
      </c>
      <c r="E5" s="262" t="s">
        <v>965</v>
      </c>
      <c r="F5" s="262" t="s">
        <v>1014</v>
      </c>
      <c r="L5" s="22"/>
      <c r="P5" s="2"/>
    </row>
    <row r="6" spans="1:6" ht="18.75" customHeight="1">
      <c r="A6" s="1467" t="s">
        <v>535</v>
      </c>
      <c r="B6" s="263" t="s">
        <v>536</v>
      </c>
      <c r="C6" s="264"/>
      <c r="D6" s="265"/>
      <c r="E6" s="266"/>
      <c r="F6" s="265"/>
    </row>
    <row r="7" spans="1:10" ht="18.75" customHeight="1">
      <c r="A7" s="1468"/>
      <c r="B7" s="267" t="s">
        <v>537</v>
      </c>
      <c r="C7" s="268"/>
      <c r="D7" s="269"/>
      <c r="E7" s="270"/>
      <c r="F7" s="269"/>
      <c r="G7" s="271"/>
      <c r="H7" s="271"/>
      <c r="I7" s="272"/>
      <c r="J7" s="272"/>
    </row>
    <row r="8" spans="1:10" ht="18.75" customHeight="1">
      <c r="A8" s="1468"/>
      <c r="B8" s="267" t="s">
        <v>816</v>
      </c>
      <c r="C8" s="268">
        <v>2725</v>
      </c>
      <c r="D8" s="269">
        <v>4265</v>
      </c>
      <c r="E8" s="270">
        <v>1785</v>
      </c>
      <c r="F8" s="269">
        <f>E8/D8*100</f>
        <v>41.85228604923799</v>
      </c>
      <c r="G8" s="273"/>
      <c r="H8" s="273"/>
      <c r="I8" s="14"/>
      <c r="J8" s="14"/>
    </row>
    <row r="9" spans="1:10" ht="18.75" customHeight="1">
      <c r="A9" s="1468"/>
      <c r="B9" s="267" t="s">
        <v>855</v>
      </c>
      <c r="C9" s="268"/>
      <c r="D9" s="269"/>
      <c r="E9" s="270"/>
      <c r="F9" s="269"/>
      <c r="G9" s="274"/>
      <c r="H9" s="274"/>
      <c r="I9" s="275"/>
      <c r="J9" s="275"/>
    </row>
    <row r="10" spans="1:10" ht="18.75" customHeight="1">
      <c r="A10" s="1468"/>
      <c r="B10" s="267" t="s">
        <v>538</v>
      </c>
      <c r="C10" s="268">
        <v>103</v>
      </c>
      <c r="D10" s="269">
        <v>108</v>
      </c>
      <c r="E10" s="270">
        <v>108</v>
      </c>
      <c r="F10" s="269">
        <f>E10/D10*100</f>
        <v>100</v>
      </c>
      <c r="G10" s="274"/>
      <c r="H10" s="274"/>
      <c r="I10" s="275"/>
      <c r="J10" s="275"/>
    </row>
    <row r="11" spans="1:10" ht="18.75" customHeight="1">
      <c r="A11" s="1468"/>
      <c r="B11" s="276" t="s">
        <v>539</v>
      </c>
      <c r="C11" s="268">
        <v>1237</v>
      </c>
      <c r="D11" s="269">
        <v>857</v>
      </c>
      <c r="E11" s="270">
        <v>856</v>
      </c>
      <c r="F11" s="269">
        <f>E11/D11*100</f>
        <v>99.88331388564761</v>
      </c>
      <c r="G11" s="274"/>
      <c r="H11" s="274"/>
      <c r="I11" s="275"/>
      <c r="J11" s="275"/>
    </row>
    <row r="12" spans="1:10" ht="18.75" customHeight="1">
      <c r="A12" s="1468"/>
      <c r="B12" s="277" t="s">
        <v>540</v>
      </c>
      <c r="C12" s="268"/>
      <c r="D12" s="269"/>
      <c r="E12" s="270"/>
      <c r="F12" s="269"/>
      <c r="G12" s="274"/>
      <c r="H12" s="274"/>
      <c r="I12" s="275"/>
      <c r="J12" s="275"/>
    </row>
    <row r="13" spans="1:10" ht="18.75" customHeight="1">
      <c r="A13" s="1468"/>
      <c r="B13" s="267" t="s">
        <v>541</v>
      </c>
      <c r="C13" s="268"/>
      <c r="D13" s="269"/>
      <c r="E13" s="270"/>
      <c r="F13" s="269"/>
      <c r="G13" s="274"/>
      <c r="H13" s="274"/>
      <c r="I13" s="275"/>
      <c r="J13" s="275"/>
    </row>
    <row r="14" spans="1:10" ht="18.75" customHeight="1">
      <c r="A14" s="1468"/>
      <c r="B14" s="276" t="s">
        <v>542</v>
      </c>
      <c r="C14" s="268"/>
      <c r="D14" s="269"/>
      <c r="E14" s="270"/>
      <c r="F14" s="269"/>
      <c r="G14" s="274"/>
      <c r="H14" s="274"/>
      <c r="I14" s="275"/>
      <c r="J14" s="275"/>
    </row>
    <row r="15" spans="1:10" ht="18.75" customHeight="1">
      <c r="A15" s="1468"/>
      <c r="B15" s="276" t="s">
        <v>543</v>
      </c>
      <c r="C15" s="268"/>
      <c r="D15" s="269"/>
      <c r="E15" s="270"/>
      <c r="F15" s="269"/>
      <c r="G15" s="274"/>
      <c r="H15" s="274"/>
      <c r="I15" s="275"/>
      <c r="J15" s="275"/>
    </row>
    <row r="16" spans="1:10" ht="18.75" customHeight="1">
      <c r="A16" s="1468"/>
      <c r="B16" s="276" t="s">
        <v>854</v>
      </c>
      <c r="C16" s="268"/>
      <c r="D16" s="269"/>
      <c r="E16" s="270"/>
      <c r="F16" s="269"/>
      <c r="G16" s="274"/>
      <c r="H16" s="274"/>
      <c r="I16" s="275"/>
      <c r="J16" s="275"/>
    </row>
    <row r="17" spans="1:10" ht="18.75" customHeight="1">
      <c r="A17" s="1468"/>
      <c r="B17" s="276" t="s">
        <v>857</v>
      </c>
      <c r="C17" s="268"/>
      <c r="D17" s="269"/>
      <c r="E17" s="270"/>
      <c r="F17" s="269"/>
      <c r="G17" s="274"/>
      <c r="H17" s="274"/>
      <c r="I17" s="275"/>
      <c r="J17" s="275"/>
    </row>
    <row r="18" spans="1:10" ht="18.75" customHeight="1">
      <c r="A18" s="1468"/>
      <c r="B18" s="276" t="s">
        <v>544</v>
      </c>
      <c r="C18" s="268"/>
      <c r="D18" s="269"/>
      <c r="E18" s="270"/>
      <c r="F18" s="269"/>
      <c r="G18" s="274"/>
      <c r="H18" s="274"/>
      <c r="I18" s="275"/>
      <c r="J18" s="275"/>
    </row>
    <row r="19" spans="1:10" ht="18.75" customHeight="1">
      <c r="A19" s="1468"/>
      <c r="B19" s="276" t="s">
        <v>545</v>
      </c>
      <c r="C19" s="268"/>
      <c r="D19" s="269"/>
      <c r="E19" s="270"/>
      <c r="F19" s="269"/>
      <c r="G19" s="274"/>
      <c r="H19" s="274"/>
      <c r="I19" s="275"/>
      <c r="J19" s="275"/>
    </row>
    <row r="20" spans="1:10" ht="18.75" customHeight="1" thickBot="1">
      <c r="A20" s="1468"/>
      <c r="B20" s="278" t="s">
        <v>546</v>
      </c>
      <c r="C20" s="279"/>
      <c r="D20" s="280"/>
      <c r="E20" s="281"/>
      <c r="F20" s="280"/>
      <c r="G20" s="274"/>
      <c r="H20" s="274"/>
      <c r="I20" s="275"/>
      <c r="J20" s="275"/>
    </row>
    <row r="21" spans="1:11" ht="18.75" customHeight="1" thickBot="1">
      <c r="A21" s="1468"/>
      <c r="B21" s="282" t="s">
        <v>810</v>
      </c>
      <c r="C21" s="283">
        <f>SUM(C6:C20)</f>
        <v>4065</v>
      </c>
      <c r="D21" s="284">
        <f>SUM(D6:D14)</f>
        <v>5230</v>
      </c>
      <c r="E21" s="283">
        <f>SUM(E6:E14)</f>
        <v>2749</v>
      </c>
      <c r="F21" s="283">
        <f>E21/D21*100</f>
        <v>52.5621414913958</v>
      </c>
      <c r="G21" s="274"/>
      <c r="H21" s="274"/>
      <c r="I21" s="275"/>
      <c r="J21" s="275"/>
      <c r="K21" s="1"/>
    </row>
    <row r="22" spans="1:10" ht="18.75" customHeight="1" thickBot="1">
      <c r="A22" s="1469"/>
      <c r="B22" s="282" t="s">
        <v>547</v>
      </c>
      <c r="C22" s="283"/>
      <c r="D22" s="284"/>
      <c r="E22" s="285"/>
      <c r="F22" s="286"/>
      <c r="G22" s="274"/>
      <c r="H22" s="274"/>
      <c r="I22" s="275"/>
      <c r="J22" s="275"/>
    </row>
    <row r="23" spans="1:10" ht="18.75" customHeight="1">
      <c r="A23" s="1467" t="s">
        <v>925</v>
      </c>
      <c r="B23" s="263" t="s">
        <v>536</v>
      </c>
      <c r="C23" s="264"/>
      <c r="D23" s="265"/>
      <c r="E23" s="266"/>
      <c r="F23" s="265"/>
      <c r="G23" s="274"/>
      <c r="H23" s="274"/>
      <c r="I23" s="275"/>
      <c r="J23" s="275"/>
    </row>
    <row r="24" spans="1:10" ht="18.75" customHeight="1">
      <c r="A24" s="1468"/>
      <c r="B24" s="267" t="s">
        <v>537</v>
      </c>
      <c r="C24" s="268"/>
      <c r="D24" s="269"/>
      <c r="E24" s="270"/>
      <c r="F24" s="269"/>
      <c r="G24" s="287"/>
      <c r="H24" s="287"/>
      <c r="I24" s="288"/>
      <c r="J24" s="288"/>
    </row>
    <row r="25" spans="1:10" ht="18.75" customHeight="1">
      <c r="A25" s="1468"/>
      <c r="B25" s="267" t="s">
        <v>816</v>
      </c>
      <c r="C25" s="268"/>
      <c r="D25" s="269">
        <v>500</v>
      </c>
      <c r="E25" s="270">
        <v>500</v>
      </c>
      <c r="F25" s="269">
        <f>E25/D25*100</f>
        <v>100</v>
      </c>
      <c r="G25" s="289"/>
      <c r="H25" s="289"/>
      <c r="I25" s="1"/>
      <c r="J25" s="1"/>
    </row>
    <row r="26" spans="1:10" ht="18.75" customHeight="1">
      <c r="A26" s="1468"/>
      <c r="B26" s="267" t="s">
        <v>855</v>
      </c>
      <c r="C26" s="268"/>
      <c r="D26" s="269"/>
      <c r="E26" s="270"/>
      <c r="F26" s="269"/>
      <c r="G26" s="289"/>
      <c r="H26" s="289"/>
      <c r="I26" s="1"/>
      <c r="J26" s="1"/>
    </row>
    <row r="27" spans="1:6" ht="18.75" customHeight="1">
      <c r="A27" s="1468"/>
      <c r="B27" s="267" t="s">
        <v>538</v>
      </c>
      <c r="C27" s="268"/>
      <c r="D27" s="269"/>
      <c r="E27" s="270"/>
      <c r="F27" s="269"/>
    </row>
    <row r="28" spans="1:6" ht="18.75" customHeight="1">
      <c r="A28" s="1468"/>
      <c r="B28" s="276" t="s">
        <v>539</v>
      </c>
      <c r="C28" s="268">
        <v>1044</v>
      </c>
      <c r="D28" s="269">
        <v>685</v>
      </c>
      <c r="E28" s="270">
        <v>685</v>
      </c>
      <c r="F28" s="269">
        <f>E28/D28*100</f>
        <v>100</v>
      </c>
    </row>
    <row r="29" spans="1:6" ht="18.75" customHeight="1">
      <c r="A29" s="1468"/>
      <c r="B29" s="277" t="s">
        <v>540</v>
      </c>
      <c r="C29" s="268"/>
      <c r="D29" s="269"/>
      <c r="E29" s="270"/>
      <c r="F29" s="269"/>
    </row>
    <row r="30" spans="1:6" ht="18.75" customHeight="1">
      <c r="A30" s="1468"/>
      <c r="B30" s="267" t="s">
        <v>541</v>
      </c>
      <c r="C30" s="268"/>
      <c r="D30" s="269"/>
      <c r="E30" s="270"/>
      <c r="F30" s="269"/>
    </row>
    <row r="31" spans="1:6" ht="18.75" customHeight="1">
      <c r="A31" s="1468"/>
      <c r="B31" s="276" t="s">
        <v>542</v>
      </c>
      <c r="C31" s="268"/>
      <c r="D31" s="269"/>
      <c r="E31" s="270"/>
      <c r="F31" s="269"/>
    </row>
    <row r="32" spans="1:6" ht="18.75" customHeight="1">
      <c r="A32" s="1468"/>
      <c r="B32" s="276" t="s">
        <v>543</v>
      </c>
      <c r="C32" s="268"/>
      <c r="D32" s="269"/>
      <c r="E32" s="270"/>
      <c r="F32" s="269"/>
    </row>
    <row r="33" spans="1:6" ht="18.75" customHeight="1">
      <c r="A33" s="1468"/>
      <c r="B33" s="276" t="s">
        <v>854</v>
      </c>
      <c r="C33" s="268"/>
      <c r="D33" s="269"/>
      <c r="E33" s="270"/>
      <c r="F33" s="269"/>
    </row>
    <row r="34" spans="1:6" ht="18.75" customHeight="1">
      <c r="A34" s="1468"/>
      <c r="B34" s="276" t="s">
        <v>857</v>
      </c>
      <c r="C34" s="268">
        <v>332532</v>
      </c>
      <c r="D34" s="269">
        <v>333611</v>
      </c>
      <c r="E34" s="270">
        <v>17771</v>
      </c>
      <c r="F34" s="269">
        <f>E34/D34*100</f>
        <v>5.326862723351448</v>
      </c>
    </row>
    <row r="35" spans="1:6" ht="18.75" customHeight="1">
      <c r="A35" s="1468"/>
      <c r="B35" s="276" t="s">
        <v>544</v>
      </c>
      <c r="C35" s="268"/>
      <c r="D35" s="269"/>
      <c r="E35" s="270"/>
      <c r="F35" s="269"/>
    </row>
    <row r="36" spans="1:6" ht="18.75" customHeight="1">
      <c r="A36" s="1468"/>
      <c r="B36" s="276" t="s">
        <v>545</v>
      </c>
      <c r="C36" s="268"/>
      <c r="D36" s="269"/>
      <c r="E36" s="270"/>
      <c r="F36" s="269"/>
    </row>
    <row r="37" spans="1:6" ht="18.75" customHeight="1" thickBot="1">
      <c r="A37" s="1468"/>
      <c r="B37" s="278" t="s">
        <v>546</v>
      </c>
      <c r="C37" s="279"/>
      <c r="D37" s="280"/>
      <c r="E37" s="281"/>
      <c r="F37" s="280"/>
    </row>
    <row r="38" spans="1:6" ht="18.75" customHeight="1" thickBot="1">
      <c r="A38" s="1468"/>
      <c r="B38" s="282" t="s">
        <v>810</v>
      </c>
      <c r="C38" s="283">
        <f>SUM(C23:C37)</f>
        <v>333576</v>
      </c>
      <c r="D38" s="283">
        <f>SUM(D23:D37)</f>
        <v>334796</v>
      </c>
      <c r="E38" s="283">
        <f>SUM(E23:E37)</f>
        <v>18956</v>
      </c>
      <c r="F38" s="283">
        <f>E38/D38*100</f>
        <v>5.66195533996822</v>
      </c>
    </row>
    <row r="39" spans="1:6" ht="18.75" customHeight="1" thickBot="1">
      <c r="A39" s="1469"/>
      <c r="B39" s="282" t="s">
        <v>547</v>
      </c>
      <c r="C39" s="283"/>
      <c r="D39" s="284"/>
      <c r="E39" s="285"/>
      <c r="F39" s="286"/>
    </row>
    <row r="40" spans="1:6" ht="18.75" customHeight="1">
      <c r="A40" s="1467" t="s">
        <v>548</v>
      </c>
      <c r="B40" s="263" t="s">
        <v>536</v>
      </c>
      <c r="C40" s="264"/>
      <c r="D40" s="265"/>
      <c r="E40" s="266"/>
      <c r="F40" s="265"/>
    </row>
    <row r="41" spans="1:6" ht="18.75" customHeight="1">
      <c r="A41" s="1468"/>
      <c r="B41" s="267" t="s">
        <v>537</v>
      </c>
      <c r="C41" s="268"/>
      <c r="D41" s="269"/>
      <c r="E41" s="270"/>
      <c r="F41" s="269"/>
    </row>
    <row r="42" spans="1:6" ht="18.75" customHeight="1">
      <c r="A42" s="1468"/>
      <c r="B42" s="267" t="s">
        <v>816</v>
      </c>
      <c r="C42" s="268"/>
      <c r="D42" s="269"/>
      <c r="E42" s="270"/>
      <c r="F42" s="269"/>
    </row>
    <row r="43" spans="1:6" ht="18.75" customHeight="1">
      <c r="A43" s="1468"/>
      <c r="B43" s="267" t="s">
        <v>855</v>
      </c>
      <c r="C43" s="268"/>
      <c r="D43" s="269"/>
      <c r="E43" s="270"/>
      <c r="F43" s="269"/>
    </row>
    <row r="44" spans="1:6" ht="18.75" customHeight="1">
      <c r="A44" s="1468"/>
      <c r="B44" s="267" t="s">
        <v>538</v>
      </c>
      <c r="C44" s="268"/>
      <c r="D44" s="269"/>
      <c r="E44" s="270"/>
      <c r="F44" s="269"/>
    </row>
    <row r="45" spans="1:6" ht="18.75" customHeight="1">
      <c r="A45" s="1468"/>
      <c r="B45" s="276" t="s">
        <v>539</v>
      </c>
      <c r="C45" s="268"/>
      <c r="D45" s="269"/>
      <c r="E45" s="270"/>
      <c r="F45" s="269"/>
    </row>
    <row r="46" spans="1:6" ht="18.75" customHeight="1">
      <c r="A46" s="1468"/>
      <c r="B46" s="277" t="s">
        <v>540</v>
      </c>
      <c r="C46" s="268"/>
      <c r="D46" s="269"/>
      <c r="E46" s="270"/>
      <c r="F46" s="269"/>
    </row>
    <row r="47" spans="1:6" ht="18.75" customHeight="1">
      <c r="A47" s="1468"/>
      <c r="B47" s="267" t="s">
        <v>541</v>
      </c>
      <c r="C47" s="268"/>
      <c r="D47" s="269"/>
      <c r="E47" s="270"/>
      <c r="F47" s="269"/>
    </row>
    <row r="48" spans="1:6" ht="18.75" customHeight="1">
      <c r="A48" s="1468"/>
      <c r="B48" s="276" t="s">
        <v>542</v>
      </c>
      <c r="C48" s="268">
        <v>12626</v>
      </c>
      <c r="D48" s="269"/>
      <c r="E48" s="270"/>
      <c r="F48" s="269"/>
    </row>
    <row r="49" spans="1:6" ht="18.75" customHeight="1">
      <c r="A49" s="1468"/>
      <c r="B49" s="276" t="s">
        <v>543</v>
      </c>
      <c r="C49" s="268"/>
      <c r="D49" s="269"/>
      <c r="E49" s="270"/>
      <c r="F49" s="269"/>
    </row>
    <row r="50" spans="1:6" ht="18.75" customHeight="1">
      <c r="A50" s="1468"/>
      <c r="B50" s="276" t="s">
        <v>854</v>
      </c>
      <c r="C50" s="268">
        <v>7688</v>
      </c>
      <c r="D50" s="269"/>
      <c r="E50" s="270"/>
      <c r="F50" s="269"/>
    </row>
    <row r="51" spans="1:6" ht="18.75" customHeight="1">
      <c r="A51" s="1468"/>
      <c r="B51" s="276" t="s">
        <v>857</v>
      </c>
      <c r="C51" s="268">
        <v>13943</v>
      </c>
      <c r="D51" s="269">
        <v>7027</v>
      </c>
      <c r="E51" s="270">
        <v>7078</v>
      </c>
      <c r="F51" s="269">
        <f>E51/D51*100</f>
        <v>100.72577202220008</v>
      </c>
    </row>
    <row r="52" spans="1:6" ht="18.75" customHeight="1">
      <c r="A52" s="1468"/>
      <c r="B52" s="276" t="s">
        <v>544</v>
      </c>
      <c r="C52" s="268"/>
      <c r="D52" s="269"/>
      <c r="E52" s="270"/>
      <c r="F52" s="269"/>
    </row>
    <row r="53" spans="1:6" ht="18.75" customHeight="1">
      <c r="A53" s="1468"/>
      <c r="B53" s="276" t="s">
        <v>545</v>
      </c>
      <c r="C53" s="268"/>
      <c r="D53" s="269"/>
      <c r="E53" s="270"/>
      <c r="F53" s="269"/>
    </row>
    <row r="54" spans="1:6" ht="18.75" customHeight="1" thickBot="1">
      <c r="A54" s="1468"/>
      <c r="B54" s="276" t="s">
        <v>546</v>
      </c>
      <c r="C54" s="268"/>
      <c r="D54" s="269"/>
      <c r="E54" s="270"/>
      <c r="F54" s="269"/>
    </row>
    <row r="55" spans="1:6" ht="18.75" customHeight="1" thickBot="1">
      <c r="A55" s="1468"/>
      <c r="B55" s="282" t="s">
        <v>810</v>
      </c>
      <c r="C55" s="283">
        <f>SUM(C40:C54)</f>
        <v>34257</v>
      </c>
      <c r="D55" s="283">
        <f>SUM(D40:D54)</f>
        <v>7027</v>
      </c>
      <c r="E55" s="283">
        <f>SUM(E40:E54)</f>
        <v>7078</v>
      </c>
      <c r="F55" s="283">
        <f>E55/D55*100</f>
        <v>100.72577202220008</v>
      </c>
    </row>
    <row r="56" spans="1:6" ht="18.75" customHeight="1" thickBot="1">
      <c r="A56" s="1469"/>
      <c r="B56" s="282" t="s">
        <v>547</v>
      </c>
      <c r="C56" s="283"/>
      <c r="D56" s="284"/>
      <c r="E56" s="285"/>
      <c r="F56" s="286"/>
    </row>
    <row r="57" spans="1:6" ht="18.75" customHeight="1">
      <c r="A57" s="1467" t="s">
        <v>972</v>
      </c>
      <c r="B57" s="263" t="s">
        <v>536</v>
      </c>
      <c r="C57" s="264"/>
      <c r="D57" s="265"/>
      <c r="E57" s="266"/>
      <c r="F57" s="265"/>
    </row>
    <row r="58" spans="1:6" ht="18.75" customHeight="1">
      <c r="A58" s="1468"/>
      <c r="B58" s="267" t="s">
        <v>537</v>
      </c>
      <c r="C58" s="268"/>
      <c r="D58" s="269"/>
      <c r="E58" s="270"/>
      <c r="F58" s="269"/>
    </row>
    <row r="59" spans="1:6" ht="18.75" customHeight="1">
      <c r="A59" s="1468"/>
      <c r="B59" s="267" t="s">
        <v>816</v>
      </c>
      <c r="C59" s="268"/>
      <c r="D59" s="269"/>
      <c r="E59" s="270"/>
      <c r="F59" s="269"/>
    </row>
    <row r="60" spans="1:6" ht="18.75" customHeight="1">
      <c r="A60" s="1468"/>
      <c r="B60" s="267" t="s">
        <v>855</v>
      </c>
      <c r="C60" s="268"/>
      <c r="D60" s="269"/>
      <c r="E60" s="270"/>
      <c r="F60" s="269"/>
    </row>
    <row r="61" spans="1:6" ht="18.75" customHeight="1">
      <c r="A61" s="1468"/>
      <c r="B61" s="267" t="s">
        <v>538</v>
      </c>
      <c r="C61" s="268"/>
      <c r="D61" s="269"/>
      <c r="E61" s="270"/>
      <c r="F61" s="269"/>
    </row>
    <row r="62" spans="1:6" ht="18.75" customHeight="1">
      <c r="A62" s="1468"/>
      <c r="B62" s="276" t="s">
        <v>539</v>
      </c>
      <c r="C62" s="268"/>
      <c r="D62" s="269"/>
      <c r="E62" s="270"/>
      <c r="F62" s="269"/>
    </row>
    <row r="63" spans="1:6" ht="18.75" customHeight="1">
      <c r="A63" s="1468"/>
      <c r="B63" s="277" t="s">
        <v>540</v>
      </c>
      <c r="C63" s="268"/>
      <c r="D63" s="269"/>
      <c r="E63" s="270"/>
      <c r="F63" s="269"/>
    </row>
    <row r="64" spans="1:6" ht="18.75" customHeight="1">
      <c r="A64" s="1468"/>
      <c r="B64" s="267" t="s">
        <v>541</v>
      </c>
      <c r="C64" s="268"/>
      <c r="D64" s="269"/>
      <c r="E64" s="270"/>
      <c r="F64" s="269"/>
    </row>
    <row r="65" spans="1:6" ht="18.75" customHeight="1">
      <c r="A65" s="1468"/>
      <c r="B65" s="276" t="s">
        <v>542</v>
      </c>
      <c r="C65" s="268"/>
      <c r="D65" s="269"/>
      <c r="E65" s="270"/>
      <c r="F65" s="269"/>
    </row>
    <row r="66" spans="1:6" ht="18.75" customHeight="1">
      <c r="A66" s="1468"/>
      <c r="B66" s="276" t="s">
        <v>543</v>
      </c>
      <c r="C66" s="268"/>
      <c r="D66" s="269"/>
      <c r="E66" s="270"/>
      <c r="F66" s="269"/>
    </row>
    <row r="67" spans="1:6" ht="18.75" customHeight="1">
      <c r="A67" s="1468"/>
      <c r="B67" s="276" t="s">
        <v>854</v>
      </c>
      <c r="C67" s="268"/>
      <c r="D67" s="269"/>
      <c r="E67" s="270"/>
      <c r="F67" s="269"/>
    </row>
    <row r="68" spans="1:6" ht="18.75" customHeight="1">
      <c r="A68" s="1468"/>
      <c r="B68" s="276" t="s">
        <v>857</v>
      </c>
      <c r="C68" s="268">
        <v>1143</v>
      </c>
      <c r="D68" s="269">
        <v>4143</v>
      </c>
      <c r="E68" s="270">
        <v>4037</v>
      </c>
      <c r="F68" s="269">
        <f>E68/D68*100</f>
        <v>97.44146753560223</v>
      </c>
    </row>
    <row r="69" spans="1:6" ht="18.75" customHeight="1">
      <c r="A69" s="1468"/>
      <c r="B69" s="276" t="s">
        <v>544</v>
      </c>
      <c r="C69" s="268"/>
      <c r="D69" s="269"/>
      <c r="E69" s="270"/>
      <c r="F69" s="269"/>
    </row>
    <row r="70" spans="1:6" ht="18.75" customHeight="1">
      <c r="A70" s="1468"/>
      <c r="B70" s="276" t="s">
        <v>545</v>
      </c>
      <c r="C70" s="268"/>
      <c r="D70" s="269"/>
      <c r="E70" s="270"/>
      <c r="F70" s="269"/>
    </row>
    <row r="71" spans="1:6" ht="18.75" customHeight="1" thickBot="1">
      <c r="A71" s="1468"/>
      <c r="B71" s="276" t="s">
        <v>546</v>
      </c>
      <c r="C71" s="268"/>
      <c r="D71" s="269"/>
      <c r="E71" s="270"/>
      <c r="F71" s="269"/>
    </row>
    <row r="72" spans="1:6" ht="18.75" customHeight="1" thickBot="1">
      <c r="A72" s="1468"/>
      <c r="B72" s="282" t="s">
        <v>810</v>
      </c>
      <c r="C72" s="283">
        <f>SUM(C57:C71)</f>
        <v>1143</v>
      </c>
      <c r="D72" s="283">
        <f>SUM(D57:D71)</f>
        <v>4143</v>
      </c>
      <c r="E72" s="283">
        <f>SUM(E57:E71)</f>
        <v>4037</v>
      </c>
      <c r="F72" s="283">
        <f>E72/D72*100</f>
        <v>97.44146753560223</v>
      </c>
    </row>
    <row r="73" spans="1:6" ht="18.75" customHeight="1" thickBot="1">
      <c r="A73" s="1469"/>
      <c r="B73" s="282" t="s">
        <v>547</v>
      </c>
      <c r="C73" s="283"/>
      <c r="D73" s="284"/>
      <c r="E73" s="285"/>
      <c r="F73" s="286"/>
    </row>
    <row r="74" spans="1:6" ht="18.75" customHeight="1">
      <c r="A74" s="1467" t="s">
        <v>549</v>
      </c>
      <c r="B74" s="263" t="s">
        <v>536</v>
      </c>
      <c r="C74" s="264"/>
      <c r="D74" s="265"/>
      <c r="E74" s="266"/>
      <c r="F74" s="265"/>
    </row>
    <row r="75" spans="1:6" ht="18.75" customHeight="1">
      <c r="A75" s="1468"/>
      <c r="B75" s="267" t="s">
        <v>537</v>
      </c>
      <c r="C75" s="268"/>
      <c r="D75" s="269"/>
      <c r="E75" s="270"/>
      <c r="F75" s="269"/>
    </row>
    <row r="76" spans="1:6" ht="18.75" customHeight="1">
      <c r="A76" s="1468"/>
      <c r="B76" s="267" t="s">
        <v>816</v>
      </c>
      <c r="C76" s="268"/>
      <c r="D76" s="269">
        <v>1032</v>
      </c>
      <c r="E76" s="270">
        <v>1033</v>
      </c>
      <c r="F76" s="269">
        <f>E76/D76*100</f>
        <v>100.09689922480621</v>
      </c>
    </row>
    <row r="77" spans="1:6" ht="18.75" customHeight="1">
      <c r="A77" s="1468"/>
      <c r="B77" s="267" t="s">
        <v>855</v>
      </c>
      <c r="C77" s="268"/>
      <c r="D77" s="269"/>
      <c r="E77" s="270"/>
      <c r="F77" s="269"/>
    </row>
    <row r="78" spans="1:6" ht="18.75" customHeight="1">
      <c r="A78" s="1468"/>
      <c r="B78" s="267" t="s">
        <v>538</v>
      </c>
      <c r="C78" s="268"/>
      <c r="D78" s="269"/>
      <c r="E78" s="270"/>
      <c r="F78" s="269"/>
    </row>
    <row r="79" spans="1:6" ht="18.75" customHeight="1">
      <c r="A79" s="1468"/>
      <c r="B79" s="276" t="s">
        <v>539</v>
      </c>
      <c r="C79" s="268"/>
      <c r="D79" s="269"/>
      <c r="E79" s="270"/>
      <c r="F79" s="269"/>
    </row>
    <row r="80" spans="1:6" ht="18.75" customHeight="1">
      <c r="A80" s="1468"/>
      <c r="B80" s="277" t="s">
        <v>540</v>
      </c>
      <c r="C80" s="268"/>
      <c r="D80" s="269"/>
      <c r="E80" s="270"/>
      <c r="F80" s="269"/>
    </row>
    <row r="81" spans="1:6" ht="18.75" customHeight="1">
      <c r="A81" s="1468"/>
      <c r="B81" s="267" t="s">
        <v>541</v>
      </c>
      <c r="C81" s="268"/>
      <c r="D81" s="269"/>
      <c r="E81" s="270"/>
      <c r="F81" s="269"/>
    </row>
    <row r="82" spans="1:6" ht="18.75" customHeight="1">
      <c r="A82" s="1468"/>
      <c r="B82" s="276" t="s">
        <v>542</v>
      </c>
      <c r="C82" s="268"/>
      <c r="D82" s="269">
        <v>12626</v>
      </c>
      <c r="E82" s="270">
        <v>12626</v>
      </c>
      <c r="F82" s="269">
        <f>E82/D82*100</f>
        <v>100</v>
      </c>
    </row>
    <row r="83" spans="1:6" ht="18.75" customHeight="1">
      <c r="A83" s="1468"/>
      <c r="B83" s="276" t="s">
        <v>543</v>
      </c>
      <c r="C83" s="268"/>
      <c r="D83" s="269"/>
      <c r="E83" s="270"/>
      <c r="F83" s="269"/>
    </row>
    <row r="84" spans="1:6" ht="18.75" customHeight="1">
      <c r="A84" s="1468"/>
      <c r="B84" s="276" t="s">
        <v>854</v>
      </c>
      <c r="C84" s="268">
        <v>4000</v>
      </c>
      <c r="D84" s="269">
        <v>12515</v>
      </c>
      <c r="E84" s="270">
        <v>1171</v>
      </c>
      <c r="F84" s="269">
        <f>E84/D84*100</f>
        <v>9.356771873751498</v>
      </c>
    </row>
    <row r="85" spans="1:6" ht="18.75" customHeight="1">
      <c r="A85" s="1468"/>
      <c r="B85" s="276" t="s">
        <v>857</v>
      </c>
      <c r="C85" s="268">
        <v>23891</v>
      </c>
      <c r="D85" s="269">
        <v>37426</v>
      </c>
      <c r="E85" s="270">
        <v>32448</v>
      </c>
      <c r="F85" s="269">
        <f>E85/D85*100</f>
        <v>86.69908619676161</v>
      </c>
    </row>
    <row r="86" spans="1:6" ht="18.75" customHeight="1">
      <c r="A86" s="1468"/>
      <c r="B86" s="276" t="s">
        <v>544</v>
      </c>
      <c r="C86" s="268"/>
      <c r="D86" s="269"/>
      <c r="E86" s="270"/>
      <c r="F86" s="269"/>
    </row>
    <row r="87" spans="1:6" ht="18.75" customHeight="1">
      <c r="A87" s="1468"/>
      <c r="B87" s="276" t="s">
        <v>545</v>
      </c>
      <c r="C87" s="268"/>
      <c r="D87" s="269"/>
      <c r="E87" s="270"/>
      <c r="F87" s="269"/>
    </row>
    <row r="88" spans="1:6" ht="18.75" customHeight="1" thickBot="1">
      <c r="A88" s="1468"/>
      <c r="B88" s="276" t="s">
        <v>546</v>
      </c>
      <c r="C88" s="268"/>
      <c r="D88" s="269"/>
      <c r="E88" s="270"/>
      <c r="F88" s="269"/>
    </row>
    <row r="89" spans="1:6" ht="18.75" customHeight="1" thickBot="1">
      <c r="A89" s="1468"/>
      <c r="B89" s="282" t="s">
        <v>810</v>
      </c>
      <c r="C89" s="283">
        <f>SUM(C74:C88)</f>
        <v>27891</v>
      </c>
      <c r="D89" s="283">
        <f>SUM(D74:D88)</f>
        <v>63599</v>
      </c>
      <c r="E89" s="283">
        <f>SUM(E74:E88)</f>
        <v>47278</v>
      </c>
      <c r="F89" s="283">
        <f>E89/D89*100</f>
        <v>74.3376468183462</v>
      </c>
    </row>
    <row r="90" spans="1:6" ht="18.75" customHeight="1" thickBot="1">
      <c r="A90" s="1469"/>
      <c r="B90" s="282" t="s">
        <v>547</v>
      </c>
      <c r="C90" s="283"/>
      <c r="D90" s="284"/>
      <c r="E90" s="285"/>
      <c r="F90" s="286"/>
    </row>
    <row r="91" spans="1:6" ht="18.75" customHeight="1">
      <c r="A91" s="1467" t="s">
        <v>550</v>
      </c>
      <c r="B91" s="263" t="s">
        <v>536</v>
      </c>
      <c r="C91" s="264"/>
      <c r="D91" s="265"/>
      <c r="E91" s="266"/>
      <c r="F91" s="265"/>
    </row>
    <row r="92" spans="1:6" ht="18.75" customHeight="1">
      <c r="A92" s="1468"/>
      <c r="B92" s="267" t="s">
        <v>537</v>
      </c>
      <c r="C92" s="268"/>
      <c r="D92" s="269"/>
      <c r="E92" s="270"/>
      <c r="F92" s="269"/>
    </row>
    <row r="93" spans="1:6" ht="18.75" customHeight="1">
      <c r="A93" s="1468"/>
      <c r="B93" s="267" t="s">
        <v>816</v>
      </c>
      <c r="C93" s="268">
        <v>10254</v>
      </c>
      <c r="D93" s="269">
        <v>508</v>
      </c>
      <c r="E93" s="270">
        <v>89</v>
      </c>
      <c r="F93" s="269">
        <f>E93/D93*100</f>
        <v>17.519685039370078</v>
      </c>
    </row>
    <row r="94" spans="1:6" ht="18.75" customHeight="1">
      <c r="A94" s="1468"/>
      <c r="B94" s="267" t="s">
        <v>855</v>
      </c>
      <c r="C94" s="268"/>
      <c r="D94" s="269"/>
      <c r="E94" s="270"/>
      <c r="F94" s="269"/>
    </row>
    <row r="95" spans="1:6" ht="18.75" customHeight="1">
      <c r="A95" s="1468"/>
      <c r="B95" s="267" t="s">
        <v>538</v>
      </c>
      <c r="C95" s="268">
        <v>401</v>
      </c>
      <c r="D95" s="269">
        <v>431</v>
      </c>
      <c r="E95" s="270">
        <v>431</v>
      </c>
      <c r="F95" s="269">
        <f>E95/D95*100</f>
        <v>100</v>
      </c>
    </row>
    <row r="96" spans="1:6" ht="18.75" customHeight="1">
      <c r="A96" s="1468"/>
      <c r="B96" s="276" t="s">
        <v>539</v>
      </c>
      <c r="C96" s="268">
        <v>1028</v>
      </c>
      <c r="D96" s="269">
        <v>685</v>
      </c>
      <c r="E96" s="270">
        <v>685</v>
      </c>
      <c r="F96" s="269">
        <f>E96/D96*100</f>
        <v>100</v>
      </c>
    </row>
    <row r="97" spans="1:6" ht="18.75" customHeight="1">
      <c r="A97" s="1468"/>
      <c r="B97" s="277" t="s">
        <v>540</v>
      </c>
      <c r="C97" s="268"/>
      <c r="D97" s="269"/>
      <c r="E97" s="270"/>
      <c r="F97" s="269"/>
    </row>
    <row r="98" spans="1:6" ht="18.75" customHeight="1">
      <c r="A98" s="1468"/>
      <c r="B98" s="267" t="s">
        <v>541</v>
      </c>
      <c r="C98" s="268"/>
      <c r="D98" s="269"/>
      <c r="E98" s="270"/>
      <c r="F98" s="269"/>
    </row>
    <row r="99" spans="1:6" ht="18.75" customHeight="1">
      <c r="A99" s="1468"/>
      <c r="B99" s="276" t="s">
        <v>542</v>
      </c>
      <c r="C99" s="268"/>
      <c r="D99" s="269"/>
      <c r="E99" s="270"/>
      <c r="F99" s="269"/>
    </row>
    <row r="100" spans="1:6" ht="18.75" customHeight="1">
      <c r="A100" s="1468"/>
      <c r="B100" s="276" t="s">
        <v>543</v>
      </c>
      <c r="C100" s="268"/>
      <c r="D100" s="269"/>
      <c r="E100" s="270"/>
      <c r="F100" s="269"/>
    </row>
    <row r="101" spans="1:6" ht="18.75" customHeight="1">
      <c r="A101" s="1468"/>
      <c r="B101" s="276" t="s">
        <v>854</v>
      </c>
      <c r="C101" s="268"/>
      <c r="D101" s="269"/>
      <c r="E101" s="270"/>
      <c r="F101" s="269"/>
    </row>
    <row r="102" spans="1:6" ht="18.75" customHeight="1">
      <c r="A102" s="1468"/>
      <c r="B102" s="276" t="s">
        <v>857</v>
      </c>
      <c r="C102" s="268"/>
      <c r="D102" s="269"/>
      <c r="E102" s="270"/>
      <c r="F102" s="269"/>
    </row>
    <row r="103" spans="1:6" ht="18.75" customHeight="1">
      <c r="A103" s="1468"/>
      <c r="B103" s="276" t="s">
        <v>544</v>
      </c>
      <c r="C103" s="268"/>
      <c r="D103" s="269"/>
      <c r="E103" s="270"/>
      <c r="F103" s="269"/>
    </row>
    <row r="104" spans="1:6" ht="18.75" customHeight="1">
      <c r="A104" s="1468"/>
      <c r="B104" s="276" t="s">
        <v>545</v>
      </c>
      <c r="C104" s="268"/>
      <c r="D104" s="269"/>
      <c r="E104" s="270"/>
      <c r="F104" s="269"/>
    </row>
    <row r="105" spans="1:6" ht="18.75" customHeight="1" thickBot="1">
      <c r="A105" s="1468"/>
      <c r="B105" s="276" t="s">
        <v>546</v>
      </c>
      <c r="C105" s="268"/>
      <c r="D105" s="269"/>
      <c r="E105" s="270"/>
      <c r="F105" s="269"/>
    </row>
    <row r="106" spans="1:6" ht="18.75" customHeight="1" thickBot="1">
      <c r="A106" s="1468"/>
      <c r="B106" s="282" t="s">
        <v>810</v>
      </c>
      <c r="C106" s="283">
        <f>SUM(C91:C105)</f>
        <v>11683</v>
      </c>
      <c r="D106" s="284">
        <f>SUM(D91:D99)</f>
        <v>1624</v>
      </c>
      <c r="E106" s="283">
        <f>SUM(E91:E99)</f>
        <v>1205</v>
      </c>
      <c r="F106" s="283">
        <f>E106/D106*100</f>
        <v>74.19950738916256</v>
      </c>
    </row>
    <row r="107" spans="1:6" ht="18.75" customHeight="1" thickBot="1">
      <c r="A107" s="1469"/>
      <c r="B107" s="282" t="s">
        <v>547</v>
      </c>
      <c r="C107" s="283"/>
      <c r="D107" s="284"/>
      <c r="E107" s="285"/>
      <c r="F107" s="286"/>
    </row>
    <row r="108" spans="1:6" ht="18.75" customHeight="1" thickBot="1">
      <c r="A108" s="260" t="s">
        <v>853</v>
      </c>
      <c r="B108" s="261" t="s">
        <v>534</v>
      </c>
      <c r="C108" s="262" t="s">
        <v>963</v>
      </c>
      <c r="D108" s="262" t="s">
        <v>964</v>
      </c>
      <c r="E108" s="262" t="s">
        <v>965</v>
      </c>
      <c r="F108" s="262" t="s">
        <v>1014</v>
      </c>
    </row>
    <row r="109" spans="1:6" ht="18.75" customHeight="1">
      <c r="A109" s="1467" t="s">
        <v>551</v>
      </c>
      <c r="B109" s="263" t="s">
        <v>536</v>
      </c>
      <c r="C109" s="264"/>
      <c r="D109" s="265"/>
      <c r="E109" s="266"/>
      <c r="F109" s="265"/>
    </row>
    <row r="110" spans="1:6" ht="18.75" customHeight="1">
      <c r="A110" s="1468"/>
      <c r="B110" s="267" t="s">
        <v>537</v>
      </c>
      <c r="C110" s="268"/>
      <c r="D110" s="269"/>
      <c r="E110" s="270"/>
      <c r="F110" s="269"/>
    </row>
    <row r="111" spans="1:6" ht="18.75" customHeight="1">
      <c r="A111" s="1468"/>
      <c r="B111" s="267" t="s">
        <v>816</v>
      </c>
      <c r="C111" s="268">
        <v>311</v>
      </c>
      <c r="D111" s="269">
        <v>628</v>
      </c>
      <c r="E111" s="270">
        <v>299</v>
      </c>
      <c r="F111" s="269"/>
    </row>
    <row r="112" spans="1:6" ht="18.75" customHeight="1">
      <c r="A112" s="1468"/>
      <c r="B112" s="267" t="s">
        <v>855</v>
      </c>
      <c r="C112" s="268"/>
      <c r="D112" s="269"/>
      <c r="E112" s="270"/>
      <c r="F112" s="269"/>
    </row>
    <row r="113" spans="1:6" ht="18.75" customHeight="1">
      <c r="A113" s="1468"/>
      <c r="B113" s="267" t="s">
        <v>538</v>
      </c>
      <c r="C113" s="268"/>
      <c r="D113" s="269"/>
      <c r="E113" s="270"/>
      <c r="F113" s="269"/>
    </row>
    <row r="114" spans="1:6" ht="18.75" customHeight="1">
      <c r="A114" s="1468"/>
      <c r="B114" s="276" t="s">
        <v>539</v>
      </c>
      <c r="C114" s="268">
        <v>480</v>
      </c>
      <c r="D114" s="269">
        <v>343</v>
      </c>
      <c r="E114" s="270">
        <v>343</v>
      </c>
      <c r="F114" s="269">
        <f>E114/D114*100</f>
        <v>100</v>
      </c>
    </row>
    <row r="115" spans="1:6" ht="18.75" customHeight="1">
      <c r="A115" s="1468"/>
      <c r="B115" s="277" t="s">
        <v>540</v>
      </c>
      <c r="C115" s="268"/>
      <c r="D115" s="269"/>
      <c r="E115" s="270"/>
      <c r="F115" s="269"/>
    </row>
    <row r="116" spans="1:6" ht="18.75" customHeight="1">
      <c r="A116" s="1468"/>
      <c r="B116" s="267" t="s">
        <v>541</v>
      </c>
      <c r="C116" s="268"/>
      <c r="D116" s="269"/>
      <c r="E116" s="270"/>
      <c r="F116" s="269"/>
    </row>
    <row r="117" spans="1:6" ht="18.75" customHeight="1">
      <c r="A117" s="1468"/>
      <c r="B117" s="276" t="s">
        <v>542</v>
      </c>
      <c r="C117" s="268"/>
      <c r="D117" s="269"/>
      <c r="E117" s="270"/>
      <c r="F117" s="269"/>
    </row>
    <row r="118" spans="1:6" ht="18.75" customHeight="1">
      <c r="A118" s="1468"/>
      <c r="B118" s="276" t="s">
        <v>543</v>
      </c>
      <c r="C118" s="268"/>
      <c r="D118" s="269"/>
      <c r="E118" s="270"/>
      <c r="F118" s="269"/>
    </row>
    <row r="119" spans="1:6" ht="18.75" customHeight="1">
      <c r="A119" s="1468"/>
      <c r="B119" s="276" t="s">
        <v>854</v>
      </c>
      <c r="C119" s="268"/>
      <c r="D119" s="269"/>
      <c r="E119" s="270"/>
      <c r="F119" s="269"/>
    </row>
    <row r="120" spans="1:6" ht="18.75" customHeight="1">
      <c r="A120" s="1468"/>
      <c r="B120" s="276" t="s">
        <v>857</v>
      </c>
      <c r="C120" s="268"/>
      <c r="D120" s="269"/>
      <c r="E120" s="270"/>
      <c r="F120" s="269"/>
    </row>
    <row r="121" spans="1:6" ht="18.75" customHeight="1">
      <c r="A121" s="1468"/>
      <c r="B121" s="276" t="s">
        <v>544</v>
      </c>
      <c r="C121" s="268"/>
      <c r="D121" s="269"/>
      <c r="E121" s="270"/>
      <c r="F121" s="269"/>
    </row>
    <row r="122" spans="1:6" ht="18.75" customHeight="1">
      <c r="A122" s="1468"/>
      <c r="B122" s="276" t="s">
        <v>545</v>
      </c>
      <c r="C122" s="268"/>
      <c r="D122" s="269"/>
      <c r="E122" s="270"/>
      <c r="F122" s="269"/>
    </row>
    <row r="123" spans="1:6" ht="18.75" customHeight="1" thickBot="1">
      <c r="A123" s="1468"/>
      <c r="B123" s="276" t="s">
        <v>546</v>
      </c>
      <c r="C123" s="268"/>
      <c r="D123" s="269"/>
      <c r="E123" s="270"/>
      <c r="F123" s="269"/>
    </row>
    <row r="124" spans="1:6" ht="18.75" customHeight="1" thickBot="1">
      <c r="A124" s="1468"/>
      <c r="B124" s="282" t="s">
        <v>810</v>
      </c>
      <c r="C124" s="283">
        <f>SUM(C109:C123)</f>
        <v>791</v>
      </c>
      <c r="D124" s="284">
        <f>SUM(D109:D117)</f>
        <v>971</v>
      </c>
      <c r="E124" s="283">
        <f>SUM(E109:E117)</f>
        <v>642</v>
      </c>
      <c r="F124" s="283">
        <f>E124/D124*100</f>
        <v>66.11740473738415</v>
      </c>
    </row>
    <row r="125" spans="1:6" ht="18.75" customHeight="1" thickBot="1">
      <c r="A125" s="1469"/>
      <c r="B125" s="282" t="s">
        <v>547</v>
      </c>
      <c r="C125" s="283"/>
      <c r="D125" s="284"/>
      <c r="E125" s="285"/>
      <c r="F125" s="286"/>
    </row>
    <row r="126" spans="1:6" ht="18.75" customHeight="1">
      <c r="A126" s="1467" t="s">
        <v>552</v>
      </c>
      <c r="B126" s="263" t="s">
        <v>536</v>
      </c>
      <c r="C126" s="264"/>
      <c r="D126" s="265"/>
      <c r="E126" s="266"/>
      <c r="F126" s="265"/>
    </row>
    <row r="127" spans="1:6" ht="18.75" customHeight="1">
      <c r="A127" s="1468"/>
      <c r="B127" s="267" t="s">
        <v>537</v>
      </c>
      <c r="C127" s="268"/>
      <c r="D127" s="269"/>
      <c r="E127" s="270"/>
      <c r="F127" s="269"/>
    </row>
    <row r="128" spans="1:6" ht="18.75" customHeight="1">
      <c r="A128" s="1468"/>
      <c r="B128" s="267" t="s">
        <v>816</v>
      </c>
      <c r="C128" s="268">
        <v>465</v>
      </c>
      <c r="D128" s="269">
        <v>2970</v>
      </c>
      <c r="E128" s="270">
        <v>2404</v>
      </c>
      <c r="F128" s="269">
        <f>E128/D128*100</f>
        <v>80.94276094276094</v>
      </c>
    </row>
    <row r="129" spans="1:6" ht="18.75" customHeight="1">
      <c r="A129" s="1468"/>
      <c r="B129" s="267" t="s">
        <v>855</v>
      </c>
      <c r="C129" s="268"/>
      <c r="D129" s="269"/>
      <c r="E129" s="270"/>
      <c r="F129" s="269"/>
    </row>
    <row r="130" spans="1:6" ht="18.75" customHeight="1">
      <c r="A130" s="1468"/>
      <c r="B130" s="267" t="s">
        <v>538</v>
      </c>
      <c r="C130" s="268"/>
      <c r="D130" s="269"/>
      <c r="E130" s="270"/>
      <c r="F130" s="269"/>
    </row>
    <row r="131" spans="1:6" ht="18.75" customHeight="1">
      <c r="A131" s="1468"/>
      <c r="B131" s="276" t="s">
        <v>539</v>
      </c>
      <c r="C131" s="268">
        <v>6656</v>
      </c>
      <c r="D131" s="269">
        <v>4968</v>
      </c>
      <c r="E131" s="270">
        <v>4968</v>
      </c>
      <c r="F131" s="269">
        <f>E131/D131*100</f>
        <v>100</v>
      </c>
    </row>
    <row r="132" spans="1:6" ht="18.75" customHeight="1">
      <c r="A132" s="1468"/>
      <c r="B132" s="277" t="s">
        <v>540</v>
      </c>
      <c r="C132" s="268"/>
      <c r="D132" s="269"/>
      <c r="E132" s="270"/>
      <c r="F132" s="269"/>
    </row>
    <row r="133" spans="1:6" ht="18.75" customHeight="1">
      <c r="A133" s="1468"/>
      <c r="B133" s="267" t="s">
        <v>541</v>
      </c>
      <c r="C133" s="268"/>
      <c r="D133" s="269"/>
      <c r="E133" s="270"/>
      <c r="F133" s="269"/>
    </row>
    <row r="134" spans="1:6" ht="18.75" customHeight="1">
      <c r="A134" s="1468"/>
      <c r="B134" s="276" t="s">
        <v>542</v>
      </c>
      <c r="C134" s="268"/>
      <c r="D134" s="269"/>
      <c r="E134" s="270"/>
      <c r="F134" s="269"/>
    </row>
    <row r="135" spans="1:6" ht="18.75" customHeight="1">
      <c r="A135" s="1468"/>
      <c r="B135" s="276" t="s">
        <v>543</v>
      </c>
      <c r="C135" s="268"/>
      <c r="D135" s="269"/>
      <c r="E135" s="270"/>
      <c r="F135" s="269"/>
    </row>
    <row r="136" spans="1:6" ht="18.75" customHeight="1">
      <c r="A136" s="1468"/>
      <c r="B136" s="276" t="s">
        <v>854</v>
      </c>
      <c r="C136" s="268"/>
      <c r="D136" s="269"/>
      <c r="E136" s="270"/>
      <c r="F136" s="269"/>
    </row>
    <row r="137" spans="1:6" ht="18.75" customHeight="1">
      <c r="A137" s="1468"/>
      <c r="B137" s="276" t="s">
        <v>857</v>
      </c>
      <c r="C137" s="268"/>
      <c r="D137" s="269"/>
      <c r="E137" s="270"/>
      <c r="F137" s="269"/>
    </row>
    <row r="138" spans="1:6" ht="18.75" customHeight="1">
      <c r="A138" s="1468"/>
      <c r="B138" s="276" t="s">
        <v>544</v>
      </c>
      <c r="C138" s="268"/>
      <c r="D138" s="269"/>
      <c r="E138" s="270"/>
      <c r="F138" s="269"/>
    </row>
    <row r="139" spans="1:6" ht="18.75" customHeight="1">
      <c r="A139" s="1468"/>
      <c r="B139" s="276" t="s">
        <v>545</v>
      </c>
      <c r="C139" s="268"/>
      <c r="D139" s="269"/>
      <c r="E139" s="270"/>
      <c r="F139" s="269"/>
    </row>
    <row r="140" spans="1:6" ht="18.75" customHeight="1" thickBot="1">
      <c r="A140" s="1468"/>
      <c r="B140" s="276" t="s">
        <v>546</v>
      </c>
      <c r="C140" s="268"/>
      <c r="D140" s="269"/>
      <c r="E140" s="270"/>
      <c r="F140" s="269"/>
    </row>
    <row r="141" spans="1:6" ht="18.75" customHeight="1" thickBot="1">
      <c r="A141" s="1468"/>
      <c r="B141" s="282" t="s">
        <v>810</v>
      </c>
      <c r="C141" s="283">
        <f>SUM(C126:C140)</f>
        <v>7121</v>
      </c>
      <c r="D141" s="284">
        <f>SUM(D126:D134)</f>
        <v>7938</v>
      </c>
      <c r="E141" s="283">
        <f>SUM(E126:E134)</f>
        <v>7372</v>
      </c>
      <c r="F141" s="283">
        <f>E141/D141*100</f>
        <v>92.86974048878811</v>
      </c>
    </row>
    <row r="142" spans="1:6" ht="18.75" customHeight="1" thickBot="1">
      <c r="A142" s="1469"/>
      <c r="B142" s="282" t="s">
        <v>547</v>
      </c>
      <c r="C142" s="283"/>
      <c r="D142" s="284"/>
      <c r="E142" s="285"/>
      <c r="F142" s="286"/>
    </row>
    <row r="143" spans="1:6" ht="18.75" customHeight="1">
      <c r="A143" s="1467" t="s">
        <v>553</v>
      </c>
      <c r="B143" s="263" t="s">
        <v>536</v>
      </c>
      <c r="C143" s="264"/>
      <c r="D143" s="265"/>
      <c r="E143" s="266"/>
      <c r="F143" s="265"/>
    </row>
    <row r="144" spans="1:6" ht="18.75" customHeight="1">
      <c r="A144" s="1468"/>
      <c r="B144" s="267" t="s">
        <v>537</v>
      </c>
      <c r="C144" s="268"/>
      <c r="D144" s="269"/>
      <c r="E144" s="270"/>
      <c r="F144" s="269"/>
    </row>
    <row r="145" spans="1:6" ht="18.75" customHeight="1">
      <c r="A145" s="1468"/>
      <c r="B145" s="267" t="s">
        <v>816</v>
      </c>
      <c r="C145" s="268">
        <v>5806</v>
      </c>
      <c r="D145" s="269">
        <v>10711</v>
      </c>
      <c r="E145" s="270">
        <v>7634</v>
      </c>
      <c r="F145" s="269">
        <f>E145/D145*100</f>
        <v>71.272523573896</v>
      </c>
    </row>
    <row r="146" spans="1:6" ht="18.75" customHeight="1">
      <c r="A146" s="1468"/>
      <c r="B146" s="267" t="s">
        <v>855</v>
      </c>
      <c r="C146" s="268"/>
      <c r="D146" s="269"/>
      <c r="E146" s="270"/>
      <c r="F146" s="269"/>
    </row>
    <row r="147" spans="1:6" ht="18.75" customHeight="1">
      <c r="A147" s="1468"/>
      <c r="B147" s="267" t="s">
        <v>538</v>
      </c>
      <c r="C147" s="268"/>
      <c r="D147" s="269"/>
      <c r="E147" s="270"/>
      <c r="F147" s="269"/>
    </row>
    <row r="148" spans="1:6" ht="18.75" customHeight="1">
      <c r="A148" s="1468"/>
      <c r="B148" s="276" t="s">
        <v>539</v>
      </c>
      <c r="C148" s="268">
        <v>4602</v>
      </c>
      <c r="D148" s="269">
        <v>3426</v>
      </c>
      <c r="E148" s="270">
        <v>3426</v>
      </c>
      <c r="F148" s="269">
        <f>E148/D148*100</f>
        <v>100</v>
      </c>
    </row>
    <row r="149" spans="1:6" ht="18.75" customHeight="1">
      <c r="A149" s="1468"/>
      <c r="B149" s="277" t="s">
        <v>540</v>
      </c>
      <c r="C149" s="268"/>
      <c r="D149" s="269"/>
      <c r="E149" s="270"/>
      <c r="F149" s="269"/>
    </row>
    <row r="150" spans="1:6" ht="18.75" customHeight="1">
      <c r="A150" s="1468"/>
      <c r="B150" s="267" t="s">
        <v>541</v>
      </c>
      <c r="C150" s="268"/>
      <c r="D150" s="269"/>
      <c r="E150" s="270"/>
      <c r="F150" s="269"/>
    </row>
    <row r="151" spans="1:6" ht="18.75" customHeight="1">
      <c r="A151" s="1468"/>
      <c r="B151" s="276" t="s">
        <v>542</v>
      </c>
      <c r="C151" s="268"/>
      <c r="D151" s="269"/>
      <c r="E151" s="270"/>
      <c r="F151" s="269"/>
    </row>
    <row r="152" spans="1:6" ht="18.75" customHeight="1">
      <c r="A152" s="1468"/>
      <c r="B152" s="276" t="s">
        <v>543</v>
      </c>
      <c r="C152" s="268"/>
      <c r="D152" s="269"/>
      <c r="E152" s="270"/>
      <c r="F152" s="269"/>
    </row>
    <row r="153" spans="1:6" ht="18.75" customHeight="1">
      <c r="A153" s="1468"/>
      <c r="B153" s="276" t="s">
        <v>854</v>
      </c>
      <c r="C153" s="268"/>
      <c r="D153" s="269"/>
      <c r="E153" s="270"/>
      <c r="F153" s="269"/>
    </row>
    <row r="154" spans="1:6" ht="18.75" customHeight="1">
      <c r="A154" s="1468"/>
      <c r="B154" s="276" t="s">
        <v>857</v>
      </c>
      <c r="C154" s="268"/>
      <c r="D154" s="269"/>
      <c r="E154" s="270"/>
      <c r="F154" s="269"/>
    </row>
    <row r="155" spans="1:6" ht="18.75" customHeight="1">
      <c r="A155" s="1468"/>
      <c r="B155" s="276" t="s">
        <v>544</v>
      </c>
      <c r="C155" s="268"/>
      <c r="D155" s="269"/>
      <c r="E155" s="270"/>
      <c r="F155" s="269"/>
    </row>
    <row r="156" spans="1:6" ht="18.75" customHeight="1">
      <c r="A156" s="1468"/>
      <c r="B156" s="276" t="s">
        <v>545</v>
      </c>
      <c r="C156" s="268"/>
      <c r="D156" s="269"/>
      <c r="E156" s="270"/>
      <c r="F156" s="269"/>
    </row>
    <row r="157" spans="1:6" ht="18.75" customHeight="1" thickBot="1">
      <c r="A157" s="1468"/>
      <c r="B157" s="276" t="s">
        <v>546</v>
      </c>
      <c r="C157" s="268"/>
      <c r="D157" s="269"/>
      <c r="E157" s="270"/>
      <c r="F157" s="269"/>
    </row>
    <row r="158" spans="1:6" ht="18.75" customHeight="1" thickBot="1">
      <c r="A158" s="1468"/>
      <c r="B158" s="282" t="s">
        <v>810</v>
      </c>
      <c r="C158" s="283">
        <f>SUM(C143:C157)</f>
        <v>10408</v>
      </c>
      <c r="D158" s="284">
        <f>SUM(D143:D151)</f>
        <v>14137</v>
      </c>
      <c r="E158" s="283">
        <f>SUM(E143:E151)</f>
        <v>11060</v>
      </c>
      <c r="F158" s="283">
        <f>E158/D158*100</f>
        <v>78.23442031548419</v>
      </c>
    </row>
    <row r="159" spans="1:6" ht="18.75" customHeight="1" thickBot="1">
      <c r="A159" s="1469"/>
      <c r="B159" s="282" t="s">
        <v>547</v>
      </c>
      <c r="C159" s="283"/>
      <c r="D159" s="284"/>
      <c r="E159" s="285"/>
      <c r="F159" s="286"/>
    </row>
    <row r="160" spans="1:6" ht="18.75" customHeight="1">
      <c r="A160" s="1467" t="s">
        <v>554</v>
      </c>
      <c r="B160" s="263" t="s">
        <v>536</v>
      </c>
      <c r="C160" s="264"/>
      <c r="D160" s="265"/>
      <c r="E160" s="266"/>
      <c r="F160" s="265"/>
    </row>
    <row r="161" spans="1:6" ht="18.75" customHeight="1">
      <c r="A161" s="1468"/>
      <c r="B161" s="267" t="s">
        <v>537</v>
      </c>
      <c r="C161" s="268"/>
      <c r="D161" s="269"/>
      <c r="E161" s="270"/>
      <c r="F161" s="269"/>
    </row>
    <row r="162" spans="1:6" ht="18.75" customHeight="1">
      <c r="A162" s="1468"/>
      <c r="B162" s="267" t="s">
        <v>816</v>
      </c>
      <c r="C162" s="268">
        <v>869</v>
      </c>
      <c r="D162" s="269">
        <v>434</v>
      </c>
      <c r="E162" s="270">
        <v>434</v>
      </c>
      <c r="F162" s="269">
        <f>E162/D162*100</f>
        <v>100</v>
      </c>
    </row>
    <row r="163" spans="1:6" ht="18.75" customHeight="1">
      <c r="A163" s="1468"/>
      <c r="B163" s="267" t="s">
        <v>855</v>
      </c>
      <c r="C163" s="268"/>
      <c r="D163" s="269"/>
      <c r="E163" s="270"/>
      <c r="F163" s="269"/>
    </row>
    <row r="164" spans="1:6" ht="18.75" customHeight="1">
      <c r="A164" s="1468"/>
      <c r="B164" s="267" t="s">
        <v>538</v>
      </c>
      <c r="C164" s="268"/>
      <c r="D164" s="269"/>
      <c r="E164" s="270"/>
      <c r="F164" s="269"/>
    </row>
    <row r="165" spans="1:6" ht="18.75" customHeight="1">
      <c r="A165" s="1468"/>
      <c r="B165" s="276" t="s">
        <v>539</v>
      </c>
      <c r="C165" s="268"/>
      <c r="D165" s="269"/>
      <c r="E165" s="270"/>
      <c r="F165" s="269"/>
    </row>
    <row r="166" spans="1:6" ht="18.75" customHeight="1">
      <c r="A166" s="1468"/>
      <c r="B166" s="277" t="s">
        <v>540</v>
      </c>
      <c r="C166" s="268"/>
      <c r="D166" s="269"/>
      <c r="E166" s="270"/>
      <c r="F166" s="269"/>
    </row>
    <row r="167" spans="1:6" ht="18.75" customHeight="1">
      <c r="A167" s="1468"/>
      <c r="B167" s="267" t="s">
        <v>541</v>
      </c>
      <c r="C167" s="268"/>
      <c r="D167" s="269"/>
      <c r="E167" s="270"/>
      <c r="F167" s="269"/>
    </row>
    <row r="168" spans="1:6" ht="18.75" customHeight="1">
      <c r="A168" s="1468"/>
      <c r="B168" s="276" t="s">
        <v>542</v>
      </c>
      <c r="C168" s="268"/>
      <c r="D168" s="269"/>
      <c r="E168" s="270"/>
      <c r="F168" s="269"/>
    </row>
    <row r="169" spans="1:6" ht="18.75" customHeight="1">
      <c r="A169" s="1468"/>
      <c r="B169" s="276" t="s">
        <v>543</v>
      </c>
      <c r="C169" s="268"/>
      <c r="D169" s="269"/>
      <c r="E169" s="270"/>
      <c r="F169" s="269"/>
    </row>
    <row r="170" spans="1:6" ht="18.75" customHeight="1">
      <c r="A170" s="1468"/>
      <c r="B170" s="276" t="s">
        <v>854</v>
      </c>
      <c r="C170" s="268"/>
      <c r="D170" s="269"/>
      <c r="E170" s="270"/>
      <c r="F170" s="269"/>
    </row>
    <row r="171" spans="1:6" ht="18.75" customHeight="1">
      <c r="A171" s="1468"/>
      <c r="B171" s="276" t="s">
        <v>857</v>
      </c>
      <c r="C171" s="268"/>
      <c r="D171" s="269"/>
      <c r="E171" s="270"/>
      <c r="F171" s="269"/>
    </row>
    <row r="172" spans="1:6" ht="18.75" customHeight="1">
      <c r="A172" s="1468"/>
      <c r="B172" s="276" t="s">
        <v>544</v>
      </c>
      <c r="C172" s="268"/>
      <c r="D172" s="269"/>
      <c r="E172" s="270"/>
      <c r="F172" s="269"/>
    </row>
    <row r="173" spans="1:6" ht="18.75" customHeight="1">
      <c r="A173" s="1468"/>
      <c r="B173" s="276" t="s">
        <v>545</v>
      </c>
      <c r="C173" s="268"/>
      <c r="D173" s="269"/>
      <c r="E173" s="270"/>
      <c r="F173" s="269"/>
    </row>
    <row r="174" spans="1:6" ht="18.75" customHeight="1" thickBot="1">
      <c r="A174" s="1468"/>
      <c r="B174" s="276" t="s">
        <v>546</v>
      </c>
      <c r="C174" s="268"/>
      <c r="D174" s="269"/>
      <c r="E174" s="270"/>
      <c r="F174" s="269"/>
    </row>
    <row r="175" spans="1:6" ht="18.75" customHeight="1" thickBot="1">
      <c r="A175" s="1468"/>
      <c r="B175" s="282" t="s">
        <v>810</v>
      </c>
      <c r="C175" s="283">
        <f>SUM(C160:C174)</f>
        <v>869</v>
      </c>
      <c r="D175" s="284">
        <f>SUM(D160:D168)</f>
        <v>434</v>
      </c>
      <c r="E175" s="283">
        <f>SUM(E160:E168)</f>
        <v>434</v>
      </c>
      <c r="F175" s="283">
        <f>E175/D175*100</f>
        <v>100</v>
      </c>
    </row>
    <row r="176" spans="1:6" ht="18.75" customHeight="1" thickBot="1">
      <c r="A176" s="1469"/>
      <c r="B176" s="282" t="s">
        <v>547</v>
      </c>
      <c r="C176" s="283"/>
      <c r="D176" s="284"/>
      <c r="E176" s="285"/>
      <c r="F176" s="286"/>
    </row>
    <row r="177" spans="1:6" ht="18.75" customHeight="1">
      <c r="A177" s="1467" t="s">
        <v>555</v>
      </c>
      <c r="B177" s="263" t="s">
        <v>536</v>
      </c>
      <c r="C177" s="264">
        <v>18599</v>
      </c>
      <c r="D177" s="265">
        <v>15414</v>
      </c>
      <c r="E177" s="266">
        <v>15139</v>
      </c>
      <c r="F177" s="269">
        <f aca="true" t="shared" si="0" ref="F177:F182">E177/D177*100</f>
        <v>98.21590761645258</v>
      </c>
    </row>
    <row r="178" spans="1:6" ht="18.75" customHeight="1">
      <c r="A178" s="1468"/>
      <c r="B178" s="267" t="s">
        <v>537</v>
      </c>
      <c r="C178" s="268">
        <v>4970</v>
      </c>
      <c r="D178" s="269">
        <v>4110</v>
      </c>
      <c r="E178" s="270">
        <v>3851</v>
      </c>
      <c r="F178" s="269">
        <f t="shared" si="0"/>
        <v>93.69829683698296</v>
      </c>
    </row>
    <row r="179" spans="1:6" ht="18.75" customHeight="1">
      <c r="A179" s="1468"/>
      <c r="B179" s="267" t="s">
        <v>816</v>
      </c>
      <c r="C179" s="268">
        <v>38</v>
      </c>
      <c r="D179" s="269">
        <v>139</v>
      </c>
      <c r="E179" s="270">
        <v>150</v>
      </c>
      <c r="F179" s="269">
        <f t="shared" si="0"/>
        <v>107.91366906474819</v>
      </c>
    </row>
    <row r="180" spans="1:6" ht="18.75" customHeight="1">
      <c r="A180" s="1468"/>
      <c r="B180" s="267" t="s">
        <v>855</v>
      </c>
      <c r="C180" s="268"/>
      <c r="D180" s="269"/>
      <c r="E180" s="270"/>
      <c r="F180" s="269"/>
    </row>
    <row r="181" spans="1:6" ht="18.75" customHeight="1">
      <c r="A181" s="1468"/>
      <c r="B181" s="267" t="s">
        <v>538</v>
      </c>
      <c r="C181" s="268"/>
      <c r="D181" s="269"/>
      <c r="E181" s="270"/>
      <c r="F181" s="269"/>
    </row>
    <row r="182" spans="1:6" ht="18.75" customHeight="1">
      <c r="A182" s="1468"/>
      <c r="B182" s="276" t="s">
        <v>539</v>
      </c>
      <c r="C182" s="268">
        <v>435</v>
      </c>
      <c r="D182" s="269">
        <v>343</v>
      </c>
      <c r="E182" s="270">
        <v>343</v>
      </c>
      <c r="F182" s="269">
        <f t="shared" si="0"/>
        <v>100</v>
      </c>
    </row>
    <row r="183" spans="1:6" ht="18.75" customHeight="1">
      <c r="A183" s="1468"/>
      <c r="B183" s="277" t="s">
        <v>540</v>
      </c>
      <c r="C183" s="268"/>
      <c r="D183" s="269"/>
      <c r="E183" s="270"/>
      <c r="F183" s="269"/>
    </row>
    <row r="184" spans="1:6" ht="18.75" customHeight="1">
      <c r="A184" s="1468"/>
      <c r="B184" s="267" t="s">
        <v>541</v>
      </c>
      <c r="C184" s="268"/>
      <c r="D184" s="269"/>
      <c r="E184" s="270"/>
      <c r="F184" s="269"/>
    </row>
    <row r="185" spans="1:6" ht="18.75" customHeight="1">
      <c r="A185" s="1468"/>
      <c r="B185" s="276" t="s">
        <v>542</v>
      </c>
      <c r="C185" s="268"/>
      <c r="D185" s="269"/>
      <c r="E185" s="270"/>
      <c r="F185" s="269"/>
    </row>
    <row r="186" spans="1:6" ht="18.75" customHeight="1">
      <c r="A186" s="1468"/>
      <c r="B186" s="276" t="s">
        <v>543</v>
      </c>
      <c r="C186" s="268"/>
      <c r="D186" s="269"/>
      <c r="E186" s="270"/>
      <c r="F186" s="269"/>
    </row>
    <row r="187" spans="1:6" ht="18.75" customHeight="1">
      <c r="A187" s="1468"/>
      <c r="B187" s="276" t="s">
        <v>854</v>
      </c>
      <c r="C187" s="268"/>
      <c r="D187" s="269"/>
      <c r="E187" s="270"/>
      <c r="F187" s="269"/>
    </row>
    <row r="188" spans="1:6" ht="18.75" customHeight="1">
      <c r="A188" s="1468"/>
      <c r="B188" s="276" t="s">
        <v>857</v>
      </c>
      <c r="C188" s="268"/>
      <c r="D188" s="269"/>
      <c r="E188" s="270"/>
      <c r="F188" s="269"/>
    </row>
    <row r="189" spans="1:6" ht="18.75" customHeight="1">
      <c r="A189" s="1468"/>
      <c r="B189" s="276" t="s">
        <v>544</v>
      </c>
      <c r="C189" s="268"/>
      <c r="D189" s="269"/>
      <c r="E189" s="270"/>
      <c r="F189" s="269"/>
    </row>
    <row r="190" spans="1:6" ht="18.75" customHeight="1">
      <c r="A190" s="1468"/>
      <c r="B190" s="276" t="s">
        <v>545</v>
      </c>
      <c r="C190" s="268"/>
      <c r="D190" s="269"/>
      <c r="E190" s="270"/>
      <c r="F190" s="269"/>
    </row>
    <row r="191" spans="1:6" ht="18.75" customHeight="1" thickBot="1">
      <c r="A191" s="1468"/>
      <c r="B191" s="276" t="s">
        <v>546</v>
      </c>
      <c r="C191" s="268"/>
      <c r="D191" s="269"/>
      <c r="E191" s="270"/>
      <c r="F191" s="269"/>
    </row>
    <row r="192" spans="1:6" ht="18.75" customHeight="1" thickBot="1">
      <c r="A192" s="1468"/>
      <c r="B192" s="282" t="s">
        <v>810</v>
      </c>
      <c r="C192" s="283">
        <f>SUM(C177:C191)</f>
        <v>24042</v>
      </c>
      <c r="D192" s="284">
        <f>SUM(D177:D185)</f>
        <v>20006</v>
      </c>
      <c r="E192" s="283">
        <f>SUM(E177:E185)</f>
        <v>19483</v>
      </c>
      <c r="F192" s="283">
        <f>E192/D192*100</f>
        <v>97.38578426472058</v>
      </c>
    </row>
    <row r="193" spans="1:6" ht="18.75" customHeight="1" thickBot="1">
      <c r="A193" s="1469"/>
      <c r="B193" s="282" t="s">
        <v>547</v>
      </c>
      <c r="C193" s="283">
        <v>1</v>
      </c>
      <c r="D193" s="284">
        <v>1</v>
      </c>
      <c r="E193" s="285">
        <v>1</v>
      </c>
      <c r="F193" s="283">
        <f>E193/D193*100</f>
        <v>100</v>
      </c>
    </row>
    <row r="194" spans="1:6" ht="18.75" customHeight="1">
      <c r="A194" s="1467" t="s">
        <v>556</v>
      </c>
      <c r="B194" s="263" t="s">
        <v>536</v>
      </c>
      <c r="C194" s="264"/>
      <c r="D194" s="265"/>
      <c r="E194" s="266"/>
      <c r="F194" s="265"/>
    </row>
    <row r="195" spans="1:6" ht="18.75" customHeight="1">
      <c r="A195" s="1468"/>
      <c r="B195" s="267" t="s">
        <v>537</v>
      </c>
      <c r="C195" s="268"/>
      <c r="D195" s="269"/>
      <c r="E195" s="270"/>
      <c r="F195" s="269"/>
    </row>
    <row r="196" spans="1:6" ht="18.75" customHeight="1">
      <c r="A196" s="1468"/>
      <c r="B196" s="267" t="s">
        <v>816</v>
      </c>
      <c r="C196" s="268"/>
      <c r="D196" s="269"/>
      <c r="E196" s="270"/>
      <c r="F196" s="269"/>
    </row>
    <row r="197" spans="1:6" ht="18.75" customHeight="1">
      <c r="A197" s="1468"/>
      <c r="B197" s="267" t="s">
        <v>855</v>
      </c>
      <c r="C197" s="268"/>
      <c r="D197" s="269"/>
      <c r="E197" s="270"/>
      <c r="F197" s="269"/>
    </row>
    <row r="198" spans="1:6" ht="18.75" customHeight="1">
      <c r="A198" s="1468"/>
      <c r="B198" s="267" t="s">
        <v>538</v>
      </c>
      <c r="C198" s="268"/>
      <c r="D198" s="269"/>
      <c r="E198" s="270"/>
      <c r="F198" s="269"/>
    </row>
    <row r="199" spans="1:6" ht="18.75" customHeight="1">
      <c r="A199" s="1468"/>
      <c r="B199" s="276" t="s">
        <v>539</v>
      </c>
      <c r="C199" s="268"/>
      <c r="D199" s="269"/>
      <c r="E199" s="270"/>
      <c r="F199" s="269"/>
    </row>
    <row r="200" spans="1:6" ht="18.75" customHeight="1">
      <c r="A200" s="1468"/>
      <c r="B200" s="277" t="s">
        <v>540</v>
      </c>
      <c r="C200" s="268"/>
      <c r="D200" s="269"/>
      <c r="E200" s="270"/>
      <c r="F200" s="269"/>
    </row>
    <row r="201" spans="1:6" ht="18.75" customHeight="1">
      <c r="A201" s="1468"/>
      <c r="B201" s="267" t="s">
        <v>541</v>
      </c>
      <c r="C201" s="268"/>
      <c r="D201" s="269"/>
      <c r="E201" s="270"/>
      <c r="F201" s="269"/>
    </row>
    <row r="202" spans="1:6" ht="18.75" customHeight="1">
      <c r="A202" s="1468"/>
      <c r="B202" s="276" t="s">
        <v>542</v>
      </c>
      <c r="C202" s="268"/>
      <c r="D202" s="269"/>
      <c r="E202" s="270"/>
      <c r="F202" s="269"/>
    </row>
    <row r="203" spans="1:6" ht="18.75" customHeight="1">
      <c r="A203" s="1468"/>
      <c r="B203" s="276" t="s">
        <v>543</v>
      </c>
      <c r="C203" s="268"/>
      <c r="D203" s="269"/>
      <c r="E203" s="270"/>
      <c r="F203" s="269"/>
    </row>
    <row r="204" spans="1:6" ht="18.75" customHeight="1">
      <c r="A204" s="1468"/>
      <c r="B204" s="276" t="s">
        <v>854</v>
      </c>
      <c r="C204" s="268"/>
      <c r="D204" s="269"/>
      <c r="E204" s="270"/>
      <c r="F204" s="269"/>
    </row>
    <row r="205" spans="1:6" ht="18.75" customHeight="1">
      <c r="A205" s="1468"/>
      <c r="B205" s="276" t="s">
        <v>857</v>
      </c>
      <c r="C205" s="268">
        <v>200</v>
      </c>
      <c r="D205" s="269">
        <v>340</v>
      </c>
      <c r="E205" s="270">
        <v>283</v>
      </c>
      <c r="F205" s="269">
        <f>E205/D205*100</f>
        <v>83.23529411764706</v>
      </c>
    </row>
    <row r="206" spans="1:6" ht="18.75" customHeight="1">
      <c r="A206" s="1468"/>
      <c r="B206" s="276" t="s">
        <v>544</v>
      </c>
      <c r="C206" s="268"/>
      <c r="D206" s="269"/>
      <c r="E206" s="270"/>
      <c r="F206" s="269"/>
    </row>
    <row r="207" spans="1:6" ht="18.75" customHeight="1">
      <c r="A207" s="1468"/>
      <c r="B207" s="276" t="s">
        <v>545</v>
      </c>
      <c r="C207" s="268"/>
      <c r="D207" s="269"/>
      <c r="E207" s="270"/>
      <c r="F207" s="269"/>
    </row>
    <row r="208" spans="1:6" ht="18.75" customHeight="1" thickBot="1">
      <c r="A208" s="1468"/>
      <c r="B208" s="276" t="s">
        <v>546</v>
      </c>
      <c r="C208" s="268"/>
      <c r="D208" s="269"/>
      <c r="E208" s="270"/>
      <c r="F208" s="269"/>
    </row>
    <row r="209" spans="1:6" ht="18.75" customHeight="1" thickBot="1">
      <c r="A209" s="1468"/>
      <c r="B209" s="282" t="s">
        <v>810</v>
      </c>
      <c r="C209" s="283">
        <f>SUM(C194:C208)</f>
        <v>200</v>
      </c>
      <c r="D209" s="283">
        <f>SUM(D194:D208)</f>
        <v>340</v>
      </c>
      <c r="E209" s="283">
        <f>SUM(E194:E208)</f>
        <v>283</v>
      </c>
      <c r="F209" s="283">
        <f>E209/D209*100</f>
        <v>83.23529411764706</v>
      </c>
    </row>
    <row r="210" spans="1:6" ht="18.75" customHeight="1" thickBot="1">
      <c r="A210" s="1469"/>
      <c r="B210" s="282" t="s">
        <v>547</v>
      </c>
      <c r="C210" s="283"/>
      <c r="D210" s="284"/>
      <c r="E210" s="285"/>
      <c r="F210" s="286"/>
    </row>
    <row r="211" spans="1:6" ht="18.75" customHeight="1" thickBot="1">
      <c r="A211" s="260" t="s">
        <v>853</v>
      </c>
      <c r="B211" s="261" t="s">
        <v>534</v>
      </c>
      <c r="C211" s="262" t="s">
        <v>963</v>
      </c>
      <c r="D211" s="262" t="s">
        <v>964</v>
      </c>
      <c r="E211" s="262" t="s">
        <v>965</v>
      </c>
      <c r="F211" s="262" t="s">
        <v>1014</v>
      </c>
    </row>
    <row r="212" spans="1:6" ht="18.75" customHeight="1">
      <c r="A212" s="1467" t="s">
        <v>913</v>
      </c>
      <c r="B212" s="263" t="s">
        <v>536</v>
      </c>
      <c r="C212" s="264"/>
      <c r="D212" s="265"/>
      <c r="E212" s="266"/>
      <c r="F212" s="265"/>
    </row>
    <row r="213" spans="1:6" ht="18.75" customHeight="1">
      <c r="A213" s="1468"/>
      <c r="B213" s="267" t="s">
        <v>537</v>
      </c>
      <c r="C213" s="268"/>
      <c r="D213" s="269"/>
      <c r="E213" s="270"/>
      <c r="F213" s="269"/>
    </row>
    <row r="214" spans="1:6" ht="18.75" customHeight="1">
      <c r="A214" s="1468"/>
      <c r="B214" s="267" t="s">
        <v>816</v>
      </c>
      <c r="C214" s="268">
        <v>15009</v>
      </c>
      <c r="D214" s="269">
        <v>19444</v>
      </c>
      <c r="E214" s="270">
        <v>14829</v>
      </c>
      <c r="F214" s="269">
        <f>E214/D214*100</f>
        <v>76.26517177535487</v>
      </c>
    </row>
    <row r="215" spans="1:6" ht="18.75" customHeight="1">
      <c r="A215" s="1468"/>
      <c r="B215" s="267" t="s">
        <v>855</v>
      </c>
      <c r="C215" s="268"/>
      <c r="D215" s="269"/>
      <c r="E215" s="270"/>
      <c r="F215" s="269"/>
    </row>
    <row r="216" spans="1:6" ht="18.75" customHeight="1">
      <c r="A216" s="1468"/>
      <c r="B216" s="267" t="s">
        <v>538</v>
      </c>
      <c r="C216" s="268"/>
      <c r="D216" s="269"/>
      <c r="E216" s="270"/>
      <c r="F216" s="269"/>
    </row>
    <row r="217" spans="1:6" ht="18.75" customHeight="1">
      <c r="A217" s="1468"/>
      <c r="B217" s="276" t="s">
        <v>539</v>
      </c>
      <c r="C217" s="268">
        <v>791</v>
      </c>
      <c r="D217" s="269">
        <v>514</v>
      </c>
      <c r="E217" s="270">
        <v>514</v>
      </c>
      <c r="F217" s="269">
        <f>E217/D217*100</f>
        <v>100</v>
      </c>
    </row>
    <row r="218" spans="1:6" ht="18.75" customHeight="1">
      <c r="A218" s="1468"/>
      <c r="B218" s="277" t="s">
        <v>540</v>
      </c>
      <c r="C218" s="268"/>
      <c r="D218" s="269"/>
      <c r="E218" s="270"/>
      <c r="F218" s="269"/>
    </row>
    <row r="219" spans="1:6" ht="18.75" customHeight="1">
      <c r="A219" s="1468"/>
      <c r="B219" s="267" t="s">
        <v>541</v>
      </c>
      <c r="C219" s="268"/>
      <c r="D219" s="269"/>
      <c r="E219" s="270"/>
      <c r="F219" s="269"/>
    </row>
    <row r="220" spans="1:6" ht="18.75" customHeight="1">
      <c r="A220" s="1468"/>
      <c r="B220" s="276" t="s">
        <v>542</v>
      </c>
      <c r="C220" s="268"/>
      <c r="D220" s="269"/>
      <c r="E220" s="270"/>
      <c r="F220" s="269"/>
    </row>
    <row r="221" spans="1:6" ht="18.75" customHeight="1">
      <c r="A221" s="1468"/>
      <c r="B221" s="276" t="s">
        <v>543</v>
      </c>
      <c r="C221" s="268"/>
      <c r="D221" s="269"/>
      <c r="E221" s="270"/>
      <c r="F221" s="269"/>
    </row>
    <row r="222" spans="1:6" ht="18.75" customHeight="1">
      <c r="A222" s="1468"/>
      <c r="B222" s="276" t="s">
        <v>854</v>
      </c>
      <c r="C222" s="268"/>
      <c r="D222" s="269"/>
      <c r="E222" s="270"/>
      <c r="F222" s="269"/>
    </row>
    <row r="223" spans="1:6" ht="18.75" customHeight="1">
      <c r="A223" s="1468"/>
      <c r="B223" s="276" t="s">
        <v>857</v>
      </c>
      <c r="C223" s="268">
        <v>3391</v>
      </c>
      <c r="D223" s="269">
        <v>3391</v>
      </c>
      <c r="E223" s="270">
        <v>1882</v>
      </c>
      <c r="F223" s="269">
        <f>E223/D223*100</f>
        <v>55.49985255086995</v>
      </c>
    </row>
    <row r="224" spans="1:6" ht="18.75" customHeight="1">
      <c r="A224" s="1468"/>
      <c r="B224" s="276" t="s">
        <v>544</v>
      </c>
      <c r="C224" s="268"/>
      <c r="D224" s="269"/>
      <c r="E224" s="270"/>
      <c r="F224" s="269"/>
    </row>
    <row r="225" spans="1:6" ht="18.75" customHeight="1">
      <c r="A225" s="1468"/>
      <c r="B225" s="276" t="s">
        <v>545</v>
      </c>
      <c r="C225" s="268"/>
      <c r="D225" s="269"/>
      <c r="E225" s="270"/>
      <c r="F225" s="269"/>
    </row>
    <row r="226" spans="1:6" ht="18.75" customHeight="1" thickBot="1">
      <c r="A226" s="1468"/>
      <c r="B226" s="276" t="s">
        <v>546</v>
      </c>
      <c r="C226" s="268"/>
      <c r="D226" s="269"/>
      <c r="E226" s="270"/>
      <c r="F226" s="269"/>
    </row>
    <row r="227" spans="1:6" ht="18.75" customHeight="1" thickBot="1">
      <c r="A227" s="1468"/>
      <c r="B227" s="282" t="s">
        <v>810</v>
      </c>
      <c r="C227" s="283">
        <f>SUM(C212:C226)</f>
        <v>19191</v>
      </c>
      <c r="D227" s="283">
        <f>SUM(D212:D226)</f>
        <v>23349</v>
      </c>
      <c r="E227" s="283">
        <f>SUM(E212:E226)</f>
        <v>17225</v>
      </c>
      <c r="F227" s="283">
        <f>E227/D227*100</f>
        <v>73.7718960126772</v>
      </c>
    </row>
    <row r="228" spans="1:6" ht="18.75" customHeight="1" thickBot="1">
      <c r="A228" s="1469"/>
      <c r="B228" s="282" t="s">
        <v>547</v>
      </c>
      <c r="C228" s="283"/>
      <c r="D228" s="284"/>
      <c r="E228" s="285"/>
      <c r="F228" s="286"/>
    </row>
    <row r="229" spans="1:6" ht="18.75" customHeight="1">
      <c r="A229" s="1467" t="s">
        <v>968</v>
      </c>
      <c r="B229" s="263" t="s">
        <v>536</v>
      </c>
      <c r="C229" s="264">
        <v>1364</v>
      </c>
      <c r="D229" s="265">
        <v>1525</v>
      </c>
      <c r="E229" s="266">
        <v>1364</v>
      </c>
      <c r="F229" s="269">
        <f aca="true" t="shared" si="1" ref="F229:F244">E229/D229*100</f>
        <v>89.44262295081967</v>
      </c>
    </row>
    <row r="230" spans="1:6" ht="18.75" customHeight="1">
      <c r="A230" s="1468"/>
      <c r="B230" s="267" t="s">
        <v>537</v>
      </c>
      <c r="C230" s="268">
        <v>368</v>
      </c>
      <c r="D230" s="269">
        <v>412</v>
      </c>
      <c r="E230" s="270">
        <v>369</v>
      </c>
      <c r="F230" s="269">
        <f t="shared" si="1"/>
        <v>89.56310679611651</v>
      </c>
    </row>
    <row r="231" spans="1:6" ht="18.75" customHeight="1">
      <c r="A231" s="1468"/>
      <c r="B231" s="267" t="s">
        <v>816</v>
      </c>
      <c r="C231" s="268">
        <v>5251</v>
      </c>
      <c r="D231" s="269">
        <v>9330</v>
      </c>
      <c r="E231" s="270">
        <v>6255</v>
      </c>
      <c r="F231" s="269">
        <f t="shared" si="1"/>
        <v>67.04180064308682</v>
      </c>
    </row>
    <row r="232" spans="1:6" ht="18.75" customHeight="1">
      <c r="A232" s="1468"/>
      <c r="B232" s="267" t="s">
        <v>855</v>
      </c>
      <c r="C232" s="268"/>
      <c r="D232" s="269"/>
      <c r="E232" s="270"/>
      <c r="F232" s="269"/>
    </row>
    <row r="233" spans="1:6" ht="18.75" customHeight="1">
      <c r="A233" s="1468"/>
      <c r="B233" s="267" t="s">
        <v>538</v>
      </c>
      <c r="C233" s="268">
        <v>261</v>
      </c>
      <c r="D233" s="269">
        <v>215</v>
      </c>
      <c r="E233" s="270">
        <v>215</v>
      </c>
      <c r="F233" s="269">
        <f t="shared" si="1"/>
        <v>100</v>
      </c>
    </row>
    <row r="234" spans="1:6" ht="18.75" customHeight="1">
      <c r="A234" s="1468"/>
      <c r="B234" s="276" t="s">
        <v>539</v>
      </c>
      <c r="C234" s="268">
        <v>8219</v>
      </c>
      <c r="D234" s="269">
        <v>10784</v>
      </c>
      <c r="E234" s="270">
        <v>10783</v>
      </c>
      <c r="F234" s="269">
        <f t="shared" si="1"/>
        <v>99.99072700296736</v>
      </c>
    </row>
    <row r="235" spans="1:6" ht="18.75" customHeight="1">
      <c r="A235" s="1468"/>
      <c r="B235" s="277" t="s">
        <v>540</v>
      </c>
      <c r="C235" s="268"/>
      <c r="D235" s="269"/>
      <c r="E235" s="270"/>
      <c r="F235" s="269"/>
    </row>
    <row r="236" spans="1:6" ht="18.75" customHeight="1">
      <c r="A236" s="1468"/>
      <c r="B236" s="267" t="s">
        <v>541</v>
      </c>
      <c r="C236" s="268"/>
      <c r="D236" s="269"/>
      <c r="E236" s="270"/>
      <c r="F236" s="269"/>
    </row>
    <row r="237" spans="1:6" ht="18.75" customHeight="1">
      <c r="A237" s="1468"/>
      <c r="B237" s="276" t="s">
        <v>542</v>
      </c>
      <c r="C237" s="268"/>
      <c r="D237" s="269">
        <v>997</v>
      </c>
      <c r="E237" s="270">
        <v>867</v>
      </c>
      <c r="F237" s="269">
        <f t="shared" si="1"/>
        <v>86.96088264794383</v>
      </c>
    </row>
    <row r="238" spans="1:6" ht="18.75" customHeight="1">
      <c r="A238" s="1468"/>
      <c r="B238" s="276" t="s">
        <v>543</v>
      </c>
      <c r="C238" s="268"/>
      <c r="D238" s="269"/>
      <c r="E238" s="270"/>
      <c r="F238" s="269"/>
    </row>
    <row r="239" spans="1:6" ht="18.75" customHeight="1">
      <c r="A239" s="1468"/>
      <c r="B239" s="276" t="s">
        <v>854</v>
      </c>
      <c r="C239" s="268"/>
      <c r="D239" s="269"/>
      <c r="E239" s="270"/>
      <c r="F239" s="269"/>
    </row>
    <row r="240" spans="1:6" ht="18.75" customHeight="1">
      <c r="A240" s="1468"/>
      <c r="B240" s="276" t="s">
        <v>857</v>
      </c>
      <c r="C240" s="268">
        <v>10000</v>
      </c>
      <c r="D240" s="269">
        <v>17929</v>
      </c>
      <c r="E240" s="270">
        <v>12235</v>
      </c>
      <c r="F240" s="269">
        <f t="shared" si="1"/>
        <v>68.24139662000111</v>
      </c>
    </row>
    <row r="241" spans="1:6" ht="18.75" customHeight="1">
      <c r="A241" s="1468"/>
      <c r="B241" s="276" t="s">
        <v>544</v>
      </c>
      <c r="C241" s="268"/>
      <c r="D241" s="269"/>
      <c r="E241" s="270"/>
      <c r="F241" s="269"/>
    </row>
    <row r="242" spans="1:6" ht="18.75" customHeight="1">
      <c r="A242" s="1468"/>
      <c r="B242" s="276" t="s">
        <v>545</v>
      </c>
      <c r="C242" s="268"/>
      <c r="D242" s="269"/>
      <c r="E242" s="270"/>
      <c r="F242" s="269"/>
    </row>
    <row r="243" spans="1:6" ht="18.75" customHeight="1" thickBot="1">
      <c r="A243" s="1468"/>
      <c r="B243" s="276" t="s">
        <v>546</v>
      </c>
      <c r="C243" s="268"/>
      <c r="D243" s="269"/>
      <c r="E243" s="270"/>
      <c r="F243" s="269"/>
    </row>
    <row r="244" spans="1:6" ht="18.75" customHeight="1" thickBot="1">
      <c r="A244" s="1468"/>
      <c r="B244" s="282" t="s">
        <v>810</v>
      </c>
      <c r="C244" s="283">
        <f>SUM(C229:C243)</f>
        <v>25463</v>
      </c>
      <c r="D244" s="283">
        <f>SUM(D229:D243)</f>
        <v>41192</v>
      </c>
      <c r="E244" s="283">
        <f>SUM(E229:E243)</f>
        <v>32088</v>
      </c>
      <c r="F244" s="269">
        <f t="shared" si="1"/>
        <v>77.89862109147407</v>
      </c>
    </row>
    <row r="245" spans="1:6" ht="18.75" customHeight="1" thickBot="1">
      <c r="A245" s="1469"/>
      <c r="B245" s="282" t="s">
        <v>547</v>
      </c>
      <c r="C245" s="283">
        <v>2</v>
      </c>
      <c r="D245" s="284">
        <v>2</v>
      </c>
      <c r="E245" s="285">
        <v>2</v>
      </c>
      <c r="F245" s="283">
        <f>E245/D245*100</f>
        <v>100</v>
      </c>
    </row>
    <row r="246" spans="1:6" ht="18.75" customHeight="1">
      <c r="A246" s="1467" t="s">
        <v>557</v>
      </c>
      <c r="B246" s="263" t="s">
        <v>536</v>
      </c>
      <c r="C246" s="264"/>
      <c r="D246" s="265"/>
      <c r="E246" s="266"/>
      <c r="F246" s="265"/>
    </row>
    <row r="247" spans="1:6" ht="18.75" customHeight="1">
      <c r="A247" s="1468"/>
      <c r="B247" s="267" t="s">
        <v>537</v>
      </c>
      <c r="C247" s="268"/>
      <c r="D247" s="269"/>
      <c r="E247" s="270"/>
      <c r="F247" s="269"/>
    </row>
    <row r="248" spans="1:6" ht="18.75" customHeight="1">
      <c r="A248" s="1468"/>
      <c r="B248" s="267" t="s">
        <v>816</v>
      </c>
      <c r="C248" s="268">
        <v>126</v>
      </c>
      <c r="D248" s="269">
        <v>9493</v>
      </c>
      <c r="E248" s="270">
        <v>12207</v>
      </c>
      <c r="F248" s="269">
        <f>E248/D248*100</f>
        <v>128.589486990414</v>
      </c>
    </row>
    <row r="249" spans="1:6" ht="18.75" customHeight="1">
      <c r="A249" s="1468"/>
      <c r="B249" s="267" t="s">
        <v>855</v>
      </c>
      <c r="C249" s="268"/>
      <c r="D249" s="269"/>
      <c r="E249" s="270"/>
      <c r="F249" s="269"/>
    </row>
    <row r="250" spans="1:6" ht="18.75" customHeight="1">
      <c r="A250" s="1468"/>
      <c r="B250" s="267" t="s">
        <v>538</v>
      </c>
      <c r="C250" s="268"/>
      <c r="D250" s="269"/>
      <c r="E250" s="270"/>
      <c r="F250" s="269"/>
    </row>
    <row r="251" spans="1:6" ht="18.75" customHeight="1">
      <c r="A251" s="1468"/>
      <c r="B251" s="276" t="s">
        <v>539</v>
      </c>
      <c r="C251" s="268"/>
      <c r="D251" s="269"/>
      <c r="E251" s="270"/>
      <c r="F251" s="269"/>
    </row>
    <row r="252" spans="1:6" ht="18.75" customHeight="1">
      <c r="A252" s="1468"/>
      <c r="B252" s="277" t="s">
        <v>540</v>
      </c>
      <c r="C252" s="268"/>
      <c r="D252" s="269"/>
      <c r="E252" s="270"/>
      <c r="F252" s="269"/>
    </row>
    <row r="253" spans="1:6" ht="18.75" customHeight="1">
      <c r="A253" s="1468"/>
      <c r="B253" s="267" t="s">
        <v>541</v>
      </c>
      <c r="C253" s="268"/>
      <c r="D253" s="269"/>
      <c r="E253" s="270"/>
      <c r="F253" s="269"/>
    </row>
    <row r="254" spans="1:6" ht="18.75" customHeight="1">
      <c r="A254" s="1468"/>
      <c r="B254" s="276" t="s">
        <v>542</v>
      </c>
      <c r="C254" s="268"/>
      <c r="D254" s="269"/>
      <c r="E254" s="270"/>
      <c r="F254" s="269"/>
    </row>
    <row r="255" spans="1:6" ht="18.75" customHeight="1">
      <c r="A255" s="1468"/>
      <c r="B255" s="276" t="s">
        <v>543</v>
      </c>
      <c r="C255" s="268"/>
      <c r="D255" s="269"/>
      <c r="E255" s="270"/>
      <c r="F255" s="269"/>
    </row>
    <row r="256" spans="1:6" ht="18.75" customHeight="1">
      <c r="A256" s="1468"/>
      <c r="B256" s="276" t="s">
        <v>854</v>
      </c>
      <c r="C256" s="268"/>
      <c r="D256" s="269"/>
      <c r="E256" s="270"/>
      <c r="F256" s="269"/>
    </row>
    <row r="257" spans="1:6" ht="18.75" customHeight="1">
      <c r="A257" s="1468"/>
      <c r="B257" s="276" t="s">
        <v>857</v>
      </c>
      <c r="C257" s="268"/>
      <c r="D257" s="269"/>
      <c r="E257" s="270"/>
      <c r="F257" s="269"/>
    </row>
    <row r="258" spans="1:6" ht="18.75" customHeight="1">
      <c r="A258" s="1468"/>
      <c r="B258" s="276" t="s">
        <v>544</v>
      </c>
      <c r="C258" s="268"/>
      <c r="D258" s="269"/>
      <c r="E258" s="270"/>
      <c r="F258" s="269"/>
    </row>
    <row r="259" spans="1:6" ht="18.75" customHeight="1">
      <c r="A259" s="1468"/>
      <c r="B259" s="276" t="s">
        <v>545</v>
      </c>
      <c r="C259" s="268"/>
      <c r="D259" s="269"/>
      <c r="E259" s="270"/>
      <c r="F259" s="269"/>
    </row>
    <row r="260" spans="1:6" ht="18.75" customHeight="1" thickBot="1">
      <c r="A260" s="1468"/>
      <c r="B260" s="276" t="s">
        <v>546</v>
      </c>
      <c r="C260" s="268"/>
      <c r="D260" s="269"/>
      <c r="E260" s="270"/>
      <c r="F260" s="269"/>
    </row>
    <row r="261" spans="1:6" ht="18.75" customHeight="1" thickBot="1">
      <c r="A261" s="1468"/>
      <c r="B261" s="282" t="s">
        <v>810</v>
      </c>
      <c r="C261" s="283">
        <f>SUM(C246:C260)</f>
        <v>126</v>
      </c>
      <c r="D261" s="284">
        <f>SUM(D246:D254)</f>
        <v>9493</v>
      </c>
      <c r="E261" s="283">
        <f>SUM(E246:E254)</f>
        <v>12207</v>
      </c>
      <c r="F261" s="283">
        <f>E261/D261*100</f>
        <v>128.589486990414</v>
      </c>
    </row>
    <row r="262" spans="1:6" ht="18.75" customHeight="1" thickBot="1">
      <c r="A262" s="1469"/>
      <c r="B262" s="282" t="s">
        <v>547</v>
      </c>
      <c r="C262" s="283"/>
      <c r="D262" s="284"/>
      <c r="E262" s="285"/>
      <c r="F262" s="286"/>
    </row>
    <row r="263" spans="1:6" ht="18.75" customHeight="1">
      <c r="A263" s="1470" t="s">
        <v>791</v>
      </c>
      <c r="B263" s="525" t="s">
        <v>536</v>
      </c>
      <c r="C263" s="266"/>
      <c r="D263" s="526"/>
      <c r="E263" s="266"/>
      <c r="F263" s="526"/>
    </row>
    <row r="264" spans="1:6" ht="18.75" customHeight="1">
      <c r="A264" s="1471"/>
      <c r="B264" s="527" t="s">
        <v>537</v>
      </c>
      <c r="C264" s="270"/>
      <c r="D264" s="528"/>
      <c r="E264" s="270"/>
      <c r="F264" s="528"/>
    </row>
    <row r="265" spans="1:6" ht="18.75" customHeight="1">
      <c r="A265" s="1471"/>
      <c r="B265" s="527" t="s">
        <v>816</v>
      </c>
      <c r="C265" s="270">
        <v>1705</v>
      </c>
      <c r="D265" s="528">
        <v>1978</v>
      </c>
      <c r="E265" s="270">
        <v>1628</v>
      </c>
      <c r="F265" s="528">
        <f>E265/D265*100</f>
        <v>82.30535894843275</v>
      </c>
    </row>
    <row r="266" spans="1:6" ht="18.75" customHeight="1">
      <c r="A266" s="1471"/>
      <c r="B266" s="527" t="s">
        <v>855</v>
      </c>
      <c r="C266" s="270"/>
      <c r="D266" s="528"/>
      <c r="E266" s="270"/>
      <c r="F266" s="528"/>
    </row>
    <row r="267" spans="1:6" ht="18.75" customHeight="1">
      <c r="A267" s="1471"/>
      <c r="B267" s="527" t="s">
        <v>538</v>
      </c>
      <c r="C267" s="270"/>
      <c r="D267" s="528"/>
      <c r="E267" s="270"/>
      <c r="F267" s="528"/>
    </row>
    <row r="268" spans="1:6" ht="18.75" customHeight="1">
      <c r="A268" s="1471"/>
      <c r="B268" s="529" t="s">
        <v>539</v>
      </c>
      <c r="C268" s="270"/>
      <c r="D268" s="528"/>
      <c r="E268" s="270"/>
      <c r="F268" s="528"/>
    </row>
    <row r="269" spans="1:6" ht="18.75" customHeight="1">
      <c r="A269" s="1471"/>
      <c r="B269" s="529" t="s">
        <v>540</v>
      </c>
      <c r="C269" s="270"/>
      <c r="D269" s="528"/>
      <c r="E269" s="270"/>
      <c r="F269" s="528"/>
    </row>
    <row r="270" spans="1:6" ht="18.75" customHeight="1">
      <c r="A270" s="1471"/>
      <c r="B270" s="527" t="s">
        <v>541</v>
      </c>
      <c r="C270" s="270"/>
      <c r="D270" s="528"/>
      <c r="E270" s="270"/>
      <c r="F270" s="528"/>
    </row>
    <row r="271" spans="1:6" ht="18.75" customHeight="1">
      <c r="A271" s="1471"/>
      <c r="B271" s="529" t="s">
        <v>542</v>
      </c>
      <c r="C271" s="270"/>
      <c r="D271" s="528"/>
      <c r="E271" s="270"/>
      <c r="F271" s="528"/>
    </row>
    <row r="272" spans="1:6" ht="18.75" customHeight="1">
      <c r="A272" s="1471"/>
      <c r="B272" s="529" t="s">
        <v>543</v>
      </c>
      <c r="C272" s="270"/>
      <c r="D272" s="528"/>
      <c r="E272" s="270"/>
      <c r="F272" s="528"/>
    </row>
    <row r="273" spans="1:6" ht="18.75" customHeight="1">
      <c r="A273" s="1471"/>
      <c r="B273" s="529" t="s">
        <v>854</v>
      </c>
      <c r="C273" s="270"/>
      <c r="D273" s="528"/>
      <c r="E273" s="270"/>
      <c r="F273" s="528"/>
    </row>
    <row r="274" spans="1:6" ht="18.75" customHeight="1">
      <c r="A274" s="1471"/>
      <c r="B274" s="529" t="s">
        <v>857</v>
      </c>
      <c r="C274" s="270"/>
      <c r="D274" s="528"/>
      <c r="E274" s="270"/>
      <c r="F274" s="528"/>
    </row>
    <row r="275" spans="1:6" ht="18.75" customHeight="1">
      <c r="A275" s="1471"/>
      <c r="B275" s="529" t="s">
        <v>544</v>
      </c>
      <c r="C275" s="270">
        <v>40478</v>
      </c>
      <c r="D275" s="528">
        <v>120656</v>
      </c>
      <c r="E275" s="270">
        <v>111391</v>
      </c>
      <c r="F275" s="528">
        <f>E275/D275*100</f>
        <v>92.32114441055563</v>
      </c>
    </row>
    <row r="276" spans="1:6" ht="18.75" customHeight="1">
      <c r="A276" s="1471"/>
      <c r="B276" s="529" t="s">
        <v>545</v>
      </c>
      <c r="C276" s="270">
        <v>8106</v>
      </c>
      <c r="D276" s="528">
        <v>7854</v>
      </c>
      <c r="E276" s="270">
        <v>6624</v>
      </c>
      <c r="F276" s="528">
        <f>E276/D276*100</f>
        <v>84.33919022154316</v>
      </c>
    </row>
    <row r="277" spans="1:6" ht="18.75" customHeight="1" thickBot="1">
      <c r="A277" s="1471"/>
      <c r="B277" s="529" t="s">
        <v>546</v>
      </c>
      <c r="C277" s="270"/>
      <c r="D277" s="528"/>
      <c r="E277" s="270"/>
      <c r="F277" s="528"/>
    </row>
    <row r="278" spans="1:6" ht="18.75" customHeight="1" thickBot="1">
      <c r="A278" s="1471"/>
      <c r="B278" s="530" t="s">
        <v>810</v>
      </c>
      <c r="C278" s="285">
        <f>SUM(C263:C277)</f>
        <v>50289</v>
      </c>
      <c r="D278" s="285">
        <f>SUM(D263:D277)</f>
        <v>130488</v>
      </c>
      <c r="E278" s="285">
        <f>SUM(E263:E277)</f>
        <v>119643</v>
      </c>
      <c r="F278" s="285">
        <f>E278/D278*100</f>
        <v>91.68889093249955</v>
      </c>
    </row>
    <row r="279" spans="1:6" ht="18.75" customHeight="1" thickBot="1">
      <c r="A279" s="1472"/>
      <c r="B279" s="530" t="s">
        <v>547</v>
      </c>
      <c r="C279" s="285"/>
      <c r="D279" s="531"/>
      <c r="E279" s="285"/>
      <c r="F279" s="532"/>
    </row>
    <row r="280" spans="1:6" ht="18.75" customHeight="1">
      <c r="A280" s="1476" t="s">
        <v>792</v>
      </c>
      <c r="B280" s="525" t="s">
        <v>536</v>
      </c>
      <c r="C280" s="266"/>
      <c r="D280" s="526"/>
      <c r="E280" s="266"/>
      <c r="F280" s="526"/>
    </row>
    <row r="281" spans="1:6" ht="18.75" customHeight="1">
      <c r="A281" s="1477"/>
      <c r="B281" s="527" t="s">
        <v>537</v>
      </c>
      <c r="C281" s="270"/>
      <c r="D281" s="528"/>
      <c r="E281" s="270"/>
      <c r="F281" s="528"/>
    </row>
    <row r="282" spans="1:6" ht="18.75" customHeight="1">
      <c r="A282" s="1477"/>
      <c r="B282" s="527" t="s">
        <v>816</v>
      </c>
      <c r="C282" s="270"/>
      <c r="D282" s="528"/>
      <c r="E282" s="270"/>
      <c r="F282" s="528"/>
    </row>
    <row r="283" spans="1:6" ht="18.75" customHeight="1">
      <c r="A283" s="1477"/>
      <c r="B283" s="527" t="s">
        <v>855</v>
      </c>
      <c r="C283" s="270"/>
      <c r="D283" s="528"/>
      <c r="E283" s="270"/>
      <c r="F283" s="528"/>
    </row>
    <row r="284" spans="1:6" ht="18.75" customHeight="1">
      <c r="A284" s="1477"/>
      <c r="B284" s="527" t="s">
        <v>538</v>
      </c>
      <c r="C284" s="270"/>
      <c r="D284" s="528"/>
      <c r="E284" s="270"/>
      <c r="F284" s="528"/>
    </row>
    <row r="285" spans="1:6" ht="18.75" customHeight="1">
      <c r="A285" s="1477"/>
      <c r="B285" s="529" t="s">
        <v>539</v>
      </c>
      <c r="C285" s="270"/>
      <c r="D285" s="528"/>
      <c r="E285" s="270"/>
      <c r="F285" s="528"/>
    </row>
    <row r="286" spans="1:6" ht="18.75" customHeight="1">
      <c r="A286" s="1477"/>
      <c r="B286" s="529" t="s">
        <v>540</v>
      </c>
      <c r="C286" s="270"/>
      <c r="D286" s="528"/>
      <c r="E286" s="270"/>
      <c r="F286" s="528"/>
    </row>
    <row r="287" spans="1:6" ht="18.75" customHeight="1">
      <c r="A287" s="1477"/>
      <c r="B287" s="527" t="s">
        <v>541</v>
      </c>
      <c r="C287" s="270"/>
      <c r="D287" s="528"/>
      <c r="E287" s="270"/>
      <c r="F287" s="528"/>
    </row>
    <row r="288" spans="1:6" ht="18.75" customHeight="1">
      <c r="A288" s="1477"/>
      <c r="B288" s="529" t="s">
        <v>542</v>
      </c>
      <c r="C288" s="270"/>
      <c r="D288" s="528"/>
      <c r="E288" s="270"/>
      <c r="F288" s="528"/>
    </row>
    <row r="289" spans="1:6" ht="18.75" customHeight="1">
      <c r="A289" s="1477"/>
      <c r="B289" s="529" t="s">
        <v>543</v>
      </c>
      <c r="C289" s="270"/>
      <c r="D289" s="528"/>
      <c r="E289" s="270"/>
      <c r="F289" s="528"/>
    </row>
    <row r="290" spans="1:6" ht="18.75" customHeight="1">
      <c r="A290" s="1477"/>
      <c r="B290" s="529" t="s">
        <v>854</v>
      </c>
      <c r="C290" s="270"/>
      <c r="D290" s="528"/>
      <c r="E290" s="270"/>
      <c r="F290" s="528"/>
    </row>
    <row r="291" spans="1:6" ht="18.75" customHeight="1">
      <c r="A291" s="1477"/>
      <c r="B291" s="529" t="s">
        <v>857</v>
      </c>
      <c r="C291" s="270"/>
      <c r="D291" s="528"/>
      <c r="E291" s="270"/>
      <c r="F291" s="528"/>
    </row>
    <row r="292" spans="1:6" ht="18.75" customHeight="1">
      <c r="A292" s="1477"/>
      <c r="B292" s="529" t="s">
        <v>544</v>
      </c>
      <c r="C292" s="270"/>
      <c r="D292" s="528"/>
      <c r="E292" s="270"/>
      <c r="F292" s="528"/>
    </row>
    <row r="293" spans="1:6" ht="18.75" customHeight="1">
      <c r="A293" s="1477"/>
      <c r="B293" s="529" t="s">
        <v>545</v>
      </c>
      <c r="C293" s="270"/>
      <c r="D293" s="528"/>
      <c r="E293" s="270"/>
      <c r="F293" s="528"/>
    </row>
    <row r="294" spans="1:6" ht="18.75" customHeight="1" thickBot="1">
      <c r="A294" s="1477"/>
      <c r="B294" s="529" t="s">
        <v>546</v>
      </c>
      <c r="C294" s="270">
        <v>93885</v>
      </c>
      <c r="D294" s="528">
        <v>87128</v>
      </c>
      <c r="E294" s="270">
        <v>79565</v>
      </c>
      <c r="F294" s="528">
        <f>E294/D294*100</f>
        <v>91.31966761546231</v>
      </c>
    </row>
    <row r="295" spans="1:6" ht="18.75" customHeight="1" thickBot="1">
      <c r="A295" s="1477"/>
      <c r="B295" s="530" t="s">
        <v>810</v>
      </c>
      <c r="C295" s="285">
        <f>SUM(C280:C294)</f>
        <v>93885</v>
      </c>
      <c r="D295" s="285">
        <f>SUM(D280:D294)</f>
        <v>87128</v>
      </c>
      <c r="E295" s="285">
        <f>SUM(E280:E294)</f>
        <v>79565</v>
      </c>
      <c r="F295" s="285">
        <f>E295/D295*100</f>
        <v>91.31966761546231</v>
      </c>
    </row>
    <row r="296" spans="1:6" ht="18.75" customHeight="1" thickBot="1">
      <c r="A296" s="1478"/>
      <c r="B296" s="530" t="s">
        <v>547</v>
      </c>
      <c r="C296" s="285"/>
      <c r="D296" s="531"/>
      <c r="E296" s="285"/>
      <c r="F296" s="532"/>
    </row>
    <row r="297" spans="1:6" ht="18.75" customHeight="1">
      <c r="A297" s="1473" t="s">
        <v>558</v>
      </c>
      <c r="B297" s="263" t="s">
        <v>536</v>
      </c>
      <c r="C297" s="264"/>
      <c r="D297" s="265"/>
      <c r="E297" s="266"/>
      <c r="F297" s="265"/>
    </row>
    <row r="298" spans="1:6" ht="18.75" customHeight="1">
      <c r="A298" s="1474"/>
      <c r="B298" s="267" t="s">
        <v>537</v>
      </c>
      <c r="C298" s="268"/>
      <c r="D298" s="269"/>
      <c r="E298" s="270"/>
      <c r="F298" s="269"/>
    </row>
    <row r="299" spans="1:6" ht="18.75" customHeight="1">
      <c r="A299" s="1474"/>
      <c r="B299" s="267" t="s">
        <v>816</v>
      </c>
      <c r="C299" s="268"/>
      <c r="D299" s="269"/>
      <c r="E299" s="270"/>
      <c r="F299" s="269"/>
    </row>
    <row r="300" spans="1:6" ht="18.75" customHeight="1">
      <c r="A300" s="1474"/>
      <c r="B300" s="267" t="s">
        <v>855</v>
      </c>
      <c r="C300" s="268"/>
      <c r="D300" s="269"/>
      <c r="E300" s="270"/>
      <c r="F300" s="269"/>
    </row>
    <row r="301" spans="1:6" ht="18.75" customHeight="1">
      <c r="A301" s="1474"/>
      <c r="B301" s="267" t="s">
        <v>538</v>
      </c>
      <c r="C301" s="268">
        <v>367</v>
      </c>
      <c r="D301" s="269">
        <v>431</v>
      </c>
      <c r="E301" s="270">
        <v>431</v>
      </c>
      <c r="F301" s="269">
        <f>E301/D301*100</f>
        <v>100</v>
      </c>
    </row>
    <row r="302" spans="1:6" ht="18.75" customHeight="1">
      <c r="A302" s="1474"/>
      <c r="B302" s="276" t="s">
        <v>539</v>
      </c>
      <c r="C302" s="268"/>
      <c r="D302" s="269"/>
      <c r="E302" s="270"/>
      <c r="F302" s="269"/>
    </row>
    <row r="303" spans="1:6" ht="18.75" customHeight="1">
      <c r="A303" s="1474"/>
      <c r="B303" s="277" t="s">
        <v>540</v>
      </c>
      <c r="C303" s="268"/>
      <c r="D303" s="269"/>
      <c r="E303" s="270"/>
      <c r="F303" s="269"/>
    </row>
    <row r="304" spans="1:6" ht="18.75" customHeight="1">
      <c r="A304" s="1474"/>
      <c r="B304" s="267" t="s">
        <v>541</v>
      </c>
      <c r="C304" s="268">
        <v>5500</v>
      </c>
      <c r="D304" s="269"/>
      <c r="E304" s="270"/>
      <c r="F304" s="269"/>
    </row>
    <row r="305" spans="1:6" ht="18.75" customHeight="1">
      <c r="A305" s="1474"/>
      <c r="B305" s="276" t="s">
        <v>542</v>
      </c>
      <c r="C305" s="268"/>
      <c r="D305" s="269"/>
      <c r="E305" s="270"/>
      <c r="F305" s="269"/>
    </row>
    <row r="306" spans="1:6" ht="18.75" customHeight="1">
      <c r="A306" s="1474"/>
      <c r="B306" s="276" t="s">
        <v>543</v>
      </c>
      <c r="C306" s="268">
        <v>32727</v>
      </c>
      <c r="D306" s="269">
        <v>32727</v>
      </c>
      <c r="E306" s="270"/>
      <c r="F306" s="269"/>
    </row>
    <row r="307" spans="1:6" ht="18.75" customHeight="1">
      <c r="A307" s="1474"/>
      <c r="B307" s="276" t="s">
        <v>854</v>
      </c>
      <c r="C307" s="268"/>
      <c r="D307" s="269"/>
      <c r="E307" s="270"/>
      <c r="F307" s="269"/>
    </row>
    <row r="308" spans="1:6" ht="18.75" customHeight="1">
      <c r="A308" s="1474"/>
      <c r="B308" s="276" t="s">
        <v>857</v>
      </c>
      <c r="C308" s="268"/>
      <c r="D308" s="269"/>
      <c r="E308" s="270"/>
      <c r="F308" s="269"/>
    </row>
    <row r="309" spans="1:6" ht="18.75" customHeight="1">
      <c r="A309" s="1474"/>
      <c r="B309" s="276" t="s">
        <v>544</v>
      </c>
      <c r="C309" s="268"/>
      <c r="D309" s="269"/>
      <c r="E309" s="270"/>
      <c r="F309" s="269"/>
    </row>
    <row r="310" spans="1:6" ht="18.75" customHeight="1">
      <c r="A310" s="1474"/>
      <c r="B310" s="276" t="s">
        <v>545</v>
      </c>
      <c r="C310" s="268"/>
      <c r="D310" s="269"/>
      <c r="E310" s="270"/>
      <c r="F310" s="269"/>
    </row>
    <row r="311" spans="1:6" ht="18.75" customHeight="1" thickBot="1">
      <c r="A311" s="1474"/>
      <c r="B311" s="276" t="s">
        <v>546</v>
      </c>
      <c r="C311" s="268"/>
      <c r="D311" s="269"/>
      <c r="E311" s="270"/>
      <c r="F311" s="269"/>
    </row>
    <row r="312" spans="1:6" ht="18.75" customHeight="1" thickBot="1">
      <c r="A312" s="1474"/>
      <c r="B312" s="282" t="s">
        <v>810</v>
      </c>
      <c r="C312" s="283">
        <f>SUM(C296:C311)</f>
        <v>38594</v>
      </c>
      <c r="D312" s="283">
        <f>SUM(D296:D311)</f>
        <v>33158</v>
      </c>
      <c r="E312" s="283">
        <f>SUM(E296:E311)</f>
        <v>431</v>
      </c>
      <c r="F312" s="283">
        <f>E312/D312*100</f>
        <v>1.299837143374148</v>
      </c>
    </row>
    <row r="313" spans="1:6" ht="18.75" customHeight="1" thickBot="1">
      <c r="A313" s="1475"/>
      <c r="B313" s="282" t="s">
        <v>547</v>
      </c>
      <c r="C313" s="283"/>
      <c r="D313" s="284"/>
      <c r="E313" s="285"/>
      <c r="F313" s="286"/>
    </row>
    <row r="314" spans="1:6" ht="18.75" customHeight="1" thickBot="1">
      <c r="A314" s="260" t="s">
        <v>853</v>
      </c>
      <c r="B314" s="261" t="s">
        <v>534</v>
      </c>
      <c r="C314" s="262" t="s">
        <v>963</v>
      </c>
      <c r="D314" s="262" t="s">
        <v>964</v>
      </c>
      <c r="E314" s="262" t="s">
        <v>965</v>
      </c>
      <c r="F314" s="262" t="s">
        <v>1014</v>
      </c>
    </row>
    <row r="315" spans="1:6" ht="18.75" customHeight="1">
      <c r="A315" s="1467" t="s">
        <v>559</v>
      </c>
      <c r="B315" s="263" t="s">
        <v>536</v>
      </c>
      <c r="C315" s="264"/>
      <c r="D315" s="265"/>
      <c r="E315" s="266"/>
      <c r="F315" s="265"/>
    </row>
    <row r="316" spans="1:6" ht="18.75" customHeight="1">
      <c r="A316" s="1468"/>
      <c r="B316" s="267" t="s">
        <v>537</v>
      </c>
      <c r="C316" s="268"/>
      <c r="D316" s="269"/>
      <c r="E316" s="270"/>
      <c r="F316" s="269"/>
    </row>
    <row r="317" spans="1:6" ht="18.75" customHeight="1">
      <c r="A317" s="1468"/>
      <c r="B317" s="267" t="s">
        <v>816</v>
      </c>
      <c r="C317" s="268"/>
      <c r="D317" s="269"/>
      <c r="E317" s="270"/>
      <c r="F317" s="269"/>
    </row>
    <row r="318" spans="1:6" ht="18.75" customHeight="1">
      <c r="A318" s="1468"/>
      <c r="B318" s="267" t="s">
        <v>855</v>
      </c>
      <c r="C318" s="268"/>
      <c r="D318" s="269"/>
      <c r="E318" s="270"/>
      <c r="F318" s="269"/>
    </row>
    <row r="319" spans="1:6" ht="18.75" customHeight="1">
      <c r="A319" s="1468"/>
      <c r="B319" s="267" t="s">
        <v>538</v>
      </c>
      <c r="C319" s="268"/>
      <c r="D319" s="269"/>
      <c r="E319" s="270"/>
      <c r="F319" s="269"/>
    </row>
    <row r="320" spans="1:6" ht="18.75" customHeight="1">
      <c r="A320" s="1468"/>
      <c r="B320" s="276" t="s">
        <v>539</v>
      </c>
      <c r="C320" s="268">
        <v>8712</v>
      </c>
      <c r="D320" s="269">
        <v>9538</v>
      </c>
      <c r="E320" s="270">
        <v>9588</v>
      </c>
      <c r="F320" s="269">
        <f>E320/D320*100</f>
        <v>100.52421891381842</v>
      </c>
    </row>
    <row r="321" spans="1:6" ht="18.75" customHeight="1">
      <c r="A321" s="1468"/>
      <c r="B321" s="277" t="s">
        <v>540</v>
      </c>
      <c r="C321" s="268"/>
      <c r="D321" s="269"/>
      <c r="E321" s="270"/>
      <c r="F321" s="269"/>
    </row>
    <row r="322" spans="1:6" ht="18.75" customHeight="1">
      <c r="A322" s="1468"/>
      <c r="B322" s="267" t="s">
        <v>541</v>
      </c>
      <c r="C322" s="268"/>
      <c r="D322" s="269"/>
      <c r="E322" s="270"/>
      <c r="F322" s="269"/>
    </row>
    <row r="323" spans="1:6" ht="18.75" customHeight="1">
      <c r="A323" s="1468"/>
      <c r="B323" s="276" t="s">
        <v>542</v>
      </c>
      <c r="C323" s="268"/>
      <c r="D323" s="269"/>
      <c r="E323" s="270"/>
      <c r="F323" s="269"/>
    </row>
    <row r="324" spans="1:6" ht="18.75" customHeight="1">
      <c r="A324" s="1468"/>
      <c r="B324" s="276" t="s">
        <v>543</v>
      </c>
      <c r="C324" s="268"/>
      <c r="D324" s="269"/>
      <c r="E324" s="270"/>
      <c r="F324" s="269"/>
    </row>
    <row r="325" spans="1:6" ht="18.75" customHeight="1">
      <c r="A325" s="1468"/>
      <c r="B325" s="276" t="s">
        <v>854</v>
      </c>
      <c r="C325" s="268"/>
      <c r="D325" s="269"/>
      <c r="E325" s="270"/>
      <c r="F325" s="269"/>
    </row>
    <row r="326" spans="1:6" ht="18.75" customHeight="1">
      <c r="A326" s="1468"/>
      <c r="B326" s="276" t="s">
        <v>857</v>
      </c>
      <c r="C326" s="268"/>
      <c r="D326" s="269"/>
      <c r="E326" s="270"/>
      <c r="F326" s="269"/>
    </row>
    <row r="327" spans="1:6" ht="18.75" customHeight="1">
      <c r="A327" s="1468"/>
      <c r="B327" s="276" t="s">
        <v>544</v>
      </c>
      <c r="C327" s="268"/>
      <c r="D327" s="269"/>
      <c r="E327" s="270"/>
      <c r="F327" s="269"/>
    </row>
    <row r="328" spans="1:6" ht="18.75" customHeight="1">
      <c r="A328" s="1468"/>
      <c r="B328" s="276" t="s">
        <v>545</v>
      </c>
      <c r="C328" s="268"/>
      <c r="D328" s="269"/>
      <c r="E328" s="270"/>
      <c r="F328" s="269"/>
    </row>
    <row r="329" spans="1:6" ht="18.75" customHeight="1" thickBot="1">
      <c r="A329" s="1468"/>
      <c r="B329" s="276" t="s">
        <v>546</v>
      </c>
      <c r="C329" s="268"/>
      <c r="D329" s="269"/>
      <c r="E329" s="270"/>
      <c r="F329" s="280"/>
    </row>
    <row r="330" spans="1:6" ht="18.75" customHeight="1" thickBot="1">
      <c r="A330" s="1468"/>
      <c r="B330" s="282" t="s">
        <v>810</v>
      </c>
      <c r="C330" s="283">
        <f>SUM(C315:C329)</f>
        <v>8712</v>
      </c>
      <c r="D330" s="284">
        <f>SUM(D315:D323)</f>
        <v>9538</v>
      </c>
      <c r="E330" s="283">
        <f>SUM(E315:E323)</f>
        <v>9588</v>
      </c>
      <c r="F330" s="283">
        <f>E330/D330*100</f>
        <v>100.52421891381842</v>
      </c>
    </row>
    <row r="331" spans="1:6" ht="18.75" customHeight="1" thickBot="1">
      <c r="A331" s="1469"/>
      <c r="B331" s="282" t="s">
        <v>547</v>
      </c>
      <c r="C331" s="283"/>
      <c r="D331" s="284"/>
      <c r="E331" s="285"/>
      <c r="F331" s="286"/>
    </row>
    <row r="332" spans="1:6" ht="18.75" customHeight="1">
      <c r="A332" s="1467" t="s">
        <v>498</v>
      </c>
      <c r="B332" s="263" t="s">
        <v>536</v>
      </c>
      <c r="C332" s="264"/>
      <c r="D332" s="265"/>
      <c r="E332" s="266"/>
      <c r="F332" s="265"/>
    </row>
    <row r="333" spans="1:6" ht="18.75" customHeight="1">
      <c r="A333" s="1468"/>
      <c r="B333" s="267" t="s">
        <v>537</v>
      </c>
      <c r="C333" s="268"/>
      <c r="D333" s="269"/>
      <c r="E333" s="270"/>
      <c r="F333" s="269"/>
    </row>
    <row r="334" spans="1:6" ht="18.75" customHeight="1">
      <c r="A334" s="1468"/>
      <c r="B334" s="267" t="s">
        <v>816</v>
      </c>
      <c r="C334" s="268"/>
      <c r="D334" s="269"/>
      <c r="E334" s="270"/>
      <c r="F334" s="269"/>
    </row>
    <row r="335" spans="1:6" ht="18.75" customHeight="1">
      <c r="A335" s="1468"/>
      <c r="B335" s="267" t="s">
        <v>855</v>
      </c>
      <c r="C335" s="268"/>
      <c r="D335" s="269"/>
      <c r="E335" s="270"/>
      <c r="F335" s="269"/>
    </row>
    <row r="336" spans="1:6" ht="18.75" customHeight="1">
      <c r="A336" s="1468"/>
      <c r="B336" s="267" t="s">
        <v>538</v>
      </c>
      <c r="C336" s="268">
        <v>250</v>
      </c>
      <c r="D336" s="269">
        <v>250</v>
      </c>
      <c r="E336" s="270"/>
      <c r="F336" s="269"/>
    </row>
    <row r="337" spans="1:6" ht="18.75" customHeight="1">
      <c r="A337" s="1468"/>
      <c r="B337" s="276" t="s">
        <v>539</v>
      </c>
      <c r="C337" s="268"/>
      <c r="D337" s="269"/>
      <c r="E337" s="270"/>
      <c r="F337" s="269"/>
    </row>
    <row r="338" spans="1:6" ht="18.75" customHeight="1">
      <c r="A338" s="1468"/>
      <c r="B338" s="277" t="s">
        <v>540</v>
      </c>
      <c r="C338" s="268"/>
      <c r="D338" s="269"/>
      <c r="E338" s="270"/>
      <c r="F338" s="269"/>
    </row>
    <row r="339" spans="1:6" ht="18.75" customHeight="1">
      <c r="A339" s="1468"/>
      <c r="B339" s="267" t="s">
        <v>541</v>
      </c>
      <c r="C339" s="268"/>
      <c r="D339" s="269"/>
      <c r="E339" s="270"/>
      <c r="F339" s="269"/>
    </row>
    <row r="340" spans="1:6" ht="18.75" customHeight="1">
      <c r="A340" s="1468"/>
      <c r="B340" s="276" t="s">
        <v>542</v>
      </c>
      <c r="C340" s="268"/>
      <c r="D340" s="269"/>
      <c r="E340" s="270"/>
      <c r="F340" s="269"/>
    </row>
    <row r="341" spans="1:6" ht="18.75" customHeight="1">
      <c r="A341" s="1468"/>
      <c r="B341" s="276" t="s">
        <v>543</v>
      </c>
      <c r="C341" s="268"/>
      <c r="D341" s="269"/>
      <c r="E341" s="270"/>
      <c r="F341" s="269"/>
    </row>
    <row r="342" spans="1:6" ht="18.75" customHeight="1">
      <c r="A342" s="1468"/>
      <c r="B342" s="276" t="s">
        <v>854</v>
      </c>
      <c r="C342" s="268"/>
      <c r="D342" s="269"/>
      <c r="E342" s="270"/>
      <c r="F342" s="269"/>
    </row>
    <row r="343" spans="1:6" ht="18.75" customHeight="1">
      <c r="A343" s="1468"/>
      <c r="B343" s="276" t="s">
        <v>857</v>
      </c>
      <c r="C343" s="268"/>
      <c r="D343" s="269"/>
      <c r="E343" s="270"/>
      <c r="F343" s="269"/>
    </row>
    <row r="344" spans="1:6" ht="18.75" customHeight="1">
      <c r="A344" s="1468"/>
      <c r="B344" s="276" t="s">
        <v>544</v>
      </c>
      <c r="C344" s="268"/>
      <c r="D344" s="269"/>
      <c r="E344" s="270"/>
      <c r="F344" s="269"/>
    </row>
    <row r="345" spans="1:6" ht="18.75" customHeight="1">
      <c r="A345" s="1468"/>
      <c r="B345" s="276" t="s">
        <v>545</v>
      </c>
      <c r="C345" s="268"/>
      <c r="D345" s="269"/>
      <c r="E345" s="270"/>
      <c r="F345" s="269"/>
    </row>
    <row r="346" spans="1:6" ht="18.75" customHeight="1" thickBot="1">
      <c r="A346" s="1468"/>
      <c r="B346" s="276" t="s">
        <v>546</v>
      </c>
      <c r="C346" s="268"/>
      <c r="D346" s="269"/>
      <c r="E346" s="270"/>
      <c r="F346" s="269"/>
    </row>
    <row r="347" spans="1:6" ht="18.75" customHeight="1" thickBot="1">
      <c r="A347" s="1468"/>
      <c r="B347" s="282" t="s">
        <v>810</v>
      </c>
      <c r="C347" s="283">
        <f>SUM(C332:C346)</f>
        <v>250</v>
      </c>
      <c r="D347" s="284">
        <f>SUM(D332:D340)</f>
        <v>250</v>
      </c>
      <c r="E347" s="283">
        <f>SUM(E332:E340)</f>
        <v>0</v>
      </c>
      <c r="F347" s="286"/>
    </row>
    <row r="348" spans="1:6" ht="18.75" customHeight="1" thickBot="1">
      <c r="A348" s="1469"/>
      <c r="B348" s="282" t="s">
        <v>547</v>
      </c>
      <c r="C348" s="283"/>
      <c r="D348" s="284"/>
      <c r="E348" s="285"/>
      <c r="F348" s="286"/>
    </row>
    <row r="349" spans="1:6" ht="18.75" customHeight="1">
      <c r="A349" s="1467" t="s">
        <v>499</v>
      </c>
      <c r="B349" s="263" t="s">
        <v>536</v>
      </c>
      <c r="C349" s="264"/>
      <c r="D349" s="265">
        <v>1690</v>
      </c>
      <c r="E349" s="266">
        <v>1690</v>
      </c>
      <c r="F349" s="269">
        <f>E349/D349*100</f>
        <v>100</v>
      </c>
    </row>
    <row r="350" spans="1:6" ht="18.75" customHeight="1">
      <c r="A350" s="1468"/>
      <c r="B350" s="267" t="s">
        <v>537</v>
      </c>
      <c r="C350" s="268"/>
      <c r="D350" s="269">
        <v>445</v>
      </c>
      <c r="E350" s="270">
        <v>445</v>
      </c>
      <c r="F350" s="269">
        <f>E350/D350*100</f>
        <v>100</v>
      </c>
    </row>
    <row r="351" spans="1:6" ht="18.75" customHeight="1">
      <c r="A351" s="1468"/>
      <c r="B351" s="267" t="s">
        <v>816</v>
      </c>
      <c r="C351" s="268">
        <v>154</v>
      </c>
      <c r="D351" s="269">
        <v>12156</v>
      </c>
      <c r="E351" s="270">
        <v>11070</v>
      </c>
      <c r="F351" s="269">
        <f>E351/D351*100</f>
        <v>91.06614017769003</v>
      </c>
    </row>
    <row r="352" spans="1:6" ht="18.75" customHeight="1">
      <c r="A352" s="1468"/>
      <c r="B352" s="267" t="s">
        <v>855</v>
      </c>
      <c r="C352" s="268"/>
      <c r="D352" s="269"/>
      <c r="E352" s="270"/>
      <c r="F352" s="269"/>
    </row>
    <row r="353" spans="1:6" ht="18.75" customHeight="1">
      <c r="A353" s="1468"/>
      <c r="B353" s="267" t="s">
        <v>538</v>
      </c>
      <c r="C353" s="268"/>
      <c r="D353" s="269"/>
      <c r="E353" s="270"/>
      <c r="F353" s="269"/>
    </row>
    <row r="354" spans="1:6" ht="18.75" customHeight="1">
      <c r="A354" s="1468"/>
      <c r="B354" s="276" t="s">
        <v>539</v>
      </c>
      <c r="C354" s="268"/>
      <c r="D354" s="269"/>
      <c r="E354" s="270"/>
      <c r="F354" s="269"/>
    </row>
    <row r="355" spans="1:6" ht="18.75" customHeight="1">
      <c r="A355" s="1468"/>
      <c r="B355" s="277" t="s">
        <v>540</v>
      </c>
      <c r="C355" s="268"/>
      <c r="D355" s="269"/>
      <c r="E355" s="270"/>
      <c r="F355" s="269"/>
    </row>
    <row r="356" spans="1:6" ht="18.75" customHeight="1">
      <c r="A356" s="1468"/>
      <c r="B356" s="267" t="s">
        <v>541</v>
      </c>
      <c r="C356" s="268"/>
      <c r="D356" s="269"/>
      <c r="E356" s="270"/>
      <c r="F356" s="269"/>
    </row>
    <row r="357" spans="1:6" ht="18.75" customHeight="1">
      <c r="A357" s="1468"/>
      <c r="B357" s="276" t="s">
        <v>542</v>
      </c>
      <c r="C357" s="268"/>
      <c r="D357" s="269"/>
      <c r="E357" s="270"/>
      <c r="F357" s="269"/>
    </row>
    <row r="358" spans="1:6" ht="18.75" customHeight="1">
      <c r="A358" s="1468"/>
      <c r="B358" s="276" t="s">
        <v>543</v>
      </c>
      <c r="C358" s="268"/>
      <c r="D358" s="269"/>
      <c r="E358" s="270"/>
      <c r="F358" s="269"/>
    </row>
    <row r="359" spans="1:6" ht="18.75" customHeight="1">
      <c r="A359" s="1468"/>
      <c r="B359" s="276" t="s">
        <v>854</v>
      </c>
      <c r="C359" s="268"/>
      <c r="D359" s="269"/>
      <c r="E359" s="270"/>
      <c r="F359" s="269"/>
    </row>
    <row r="360" spans="1:6" ht="18.75" customHeight="1">
      <c r="A360" s="1468"/>
      <c r="B360" s="276" t="s">
        <v>857</v>
      </c>
      <c r="C360" s="268"/>
      <c r="D360" s="269"/>
      <c r="E360" s="270"/>
      <c r="F360" s="269"/>
    </row>
    <row r="361" spans="1:6" ht="18.75" customHeight="1">
      <c r="A361" s="1468"/>
      <c r="B361" s="276" t="s">
        <v>544</v>
      </c>
      <c r="C361" s="268"/>
      <c r="D361" s="269"/>
      <c r="E361" s="270"/>
      <c r="F361" s="269"/>
    </row>
    <row r="362" spans="1:6" ht="18.75" customHeight="1">
      <c r="A362" s="1468"/>
      <c r="B362" s="276" t="s">
        <v>545</v>
      </c>
      <c r="C362" s="268"/>
      <c r="D362" s="269"/>
      <c r="E362" s="270"/>
      <c r="F362" s="269"/>
    </row>
    <row r="363" spans="1:6" ht="18.75" customHeight="1" thickBot="1">
      <c r="A363" s="1468"/>
      <c r="B363" s="276" t="s">
        <v>546</v>
      </c>
      <c r="C363" s="268"/>
      <c r="D363" s="269"/>
      <c r="E363" s="270"/>
      <c r="F363" s="269"/>
    </row>
    <row r="364" spans="1:6" ht="18.75" customHeight="1" thickBot="1">
      <c r="A364" s="1468"/>
      <c r="B364" s="282" t="s">
        <v>810</v>
      </c>
      <c r="C364" s="283">
        <f>SUM(C349:C363)</f>
        <v>154</v>
      </c>
      <c r="D364" s="284">
        <f>SUM(D349:D357)</f>
        <v>14291</v>
      </c>
      <c r="E364" s="283">
        <f>SUM(E349:E357)</f>
        <v>13205</v>
      </c>
      <c r="F364" s="283">
        <f>E364/D364*100</f>
        <v>92.40081169967112</v>
      </c>
    </row>
    <row r="365" spans="1:6" ht="18.75" customHeight="1" thickBot="1">
      <c r="A365" s="1469"/>
      <c r="B365" s="282" t="s">
        <v>547</v>
      </c>
      <c r="C365" s="283">
        <v>1</v>
      </c>
      <c r="D365" s="284">
        <v>1</v>
      </c>
      <c r="E365" s="285">
        <v>1</v>
      </c>
      <c r="F365" s="283">
        <f>E365/D365*100</f>
        <v>100</v>
      </c>
    </row>
    <row r="366" spans="1:6" ht="18.75" customHeight="1">
      <c r="A366" s="1467" t="s">
        <v>920</v>
      </c>
      <c r="B366" s="263" t="s">
        <v>536</v>
      </c>
      <c r="C366" s="264"/>
      <c r="D366" s="265"/>
      <c r="E366" s="266"/>
      <c r="F366" s="265"/>
    </row>
    <row r="367" spans="1:6" ht="18.75" customHeight="1">
      <c r="A367" s="1468"/>
      <c r="B367" s="267" t="s">
        <v>537</v>
      </c>
      <c r="C367" s="268"/>
      <c r="D367" s="269"/>
      <c r="E367" s="270"/>
      <c r="F367" s="269"/>
    </row>
    <row r="368" spans="1:6" ht="18.75" customHeight="1">
      <c r="A368" s="1468"/>
      <c r="B368" s="267" t="s">
        <v>816</v>
      </c>
      <c r="C368" s="268"/>
      <c r="D368" s="269"/>
      <c r="E368" s="270"/>
      <c r="F368" s="269"/>
    </row>
    <row r="369" spans="1:6" ht="18.75" customHeight="1">
      <c r="A369" s="1468"/>
      <c r="B369" s="267" t="s">
        <v>855</v>
      </c>
      <c r="C369" s="268"/>
      <c r="D369" s="269"/>
      <c r="E369" s="270"/>
      <c r="F369" s="269"/>
    </row>
    <row r="370" spans="1:6" ht="18.75" customHeight="1">
      <c r="A370" s="1468"/>
      <c r="B370" s="267" t="s">
        <v>538</v>
      </c>
      <c r="C370" s="268">
        <v>6286</v>
      </c>
      <c r="D370" s="269">
        <v>6286</v>
      </c>
      <c r="E370" s="270">
        <v>6286</v>
      </c>
      <c r="F370" s="269">
        <f>E370/D370*100</f>
        <v>100</v>
      </c>
    </row>
    <row r="371" spans="1:6" ht="18.75" customHeight="1">
      <c r="A371" s="1468"/>
      <c r="B371" s="276" t="s">
        <v>539</v>
      </c>
      <c r="C371" s="268"/>
      <c r="D371" s="269"/>
      <c r="E371" s="270"/>
      <c r="F371" s="269"/>
    </row>
    <row r="372" spans="1:6" ht="18.75" customHeight="1">
      <c r="A372" s="1468"/>
      <c r="B372" s="277" t="s">
        <v>540</v>
      </c>
      <c r="C372" s="268"/>
      <c r="D372" s="269"/>
      <c r="E372" s="270"/>
      <c r="F372" s="269"/>
    </row>
    <row r="373" spans="1:6" ht="18.75" customHeight="1">
      <c r="A373" s="1468"/>
      <c r="B373" s="267" t="s">
        <v>541</v>
      </c>
      <c r="C373" s="268"/>
      <c r="D373" s="269"/>
      <c r="E373" s="270"/>
      <c r="F373" s="269"/>
    </row>
    <row r="374" spans="1:6" ht="18.75" customHeight="1">
      <c r="A374" s="1468"/>
      <c r="B374" s="276" t="s">
        <v>542</v>
      </c>
      <c r="C374" s="268"/>
      <c r="D374" s="269"/>
      <c r="E374" s="270"/>
      <c r="F374" s="269"/>
    </row>
    <row r="375" spans="1:6" ht="18.75" customHeight="1">
      <c r="A375" s="1468"/>
      <c r="B375" s="276" t="s">
        <v>543</v>
      </c>
      <c r="C375" s="268"/>
      <c r="D375" s="269"/>
      <c r="E375" s="270"/>
      <c r="F375" s="269"/>
    </row>
    <row r="376" spans="1:6" ht="18.75" customHeight="1">
      <c r="A376" s="1468"/>
      <c r="B376" s="276" t="s">
        <v>854</v>
      </c>
      <c r="C376" s="268"/>
      <c r="D376" s="269"/>
      <c r="E376" s="270"/>
      <c r="F376" s="269"/>
    </row>
    <row r="377" spans="1:6" ht="18.75" customHeight="1">
      <c r="A377" s="1468"/>
      <c r="B377" s="276" t="s">
        <v>857</v>
      </c>
      <c r="C377" s="268"/>
      <c r="D377" s="269"/>
      <c r="E377" s="270"/>
      <c r="F377" s="269"/>
    </row>
    <row r="378" spans="1:6" ht="18.75" customHeight="1">
      <c r="A378" s="1468"/>
      <c r="B378" s="276" t="s">
        <v>544</v>
      </c>
      <c r="C378" s="268"/>
      <c r="D378" s="269"/>
      <c r="E378" s="270"/>
      <c r="F378" s="269"/>
    </row>
    <row r="379" spans="1:6" ht="18.75" customHeight="1">
      <c r="A379" s="1468"/>
      <c r="B379" s="276" t="s">
        <v>545</v>
      </c>
      <c r="C379" s="268"/>
      <c r="D379" s="269"/>
      <c r="E379" s="270"/>
      <c r="F379" s="269"/>
    </row>
    <row r="380" spans="1:6" ht="18.75" customHeight="1" thickBot="1">
      <c r="A380" s="1468"/>
      <c r="B380" s="276" t="s">
        <v>546</v>
      </c>
      <c r="C380" s="268"/>
      <c r="D380" s="269"/>
      <c r="E380" s="270"/>
      <c r="F380" s="269"/>
    </row>
    <row r="381" spans="1:6" ht="18.75" customHeight="1" thickBot="1">
      <c r="A381" s="1468"/>
      <c r="B381" s="282" t="s">
        <v>810</v>
      </c>
      <c r="C381" s="283">
        <f>SUM(C366:C380)</f>
        <v>6286</v>
      </c>
      <c r="D381" s="284">
        <f>SUM(D366:D374)</f>
        <v>6286</v>
      </c>
      <c r="E381" s="283">
        <f>SUM(E366:E374)</f>
        <v>6286</v>
      </c>
      <c r="F381" s="283">
        <f>E381/D381*100</f>
        <v>100</v>
      </c>
    </row>
    <row r="382" spans="1:6" ht="18.75" customHeight="1" thickBot="1">
      <c r="A382" s="1469"/>
      <c r="B382" s="282" t="s">
        <v>547</v>
      </c>
      <c r="C382" s="283"/>
      <c r="D382" s="284"/>
      <c r="E382" s="285"/>
      <c r="F382" s="286"/>
    </row>
    <row r="383" spans="1:6" ht="18.75" customHeight="1">
      <c r="A383" s="1467" t="s">
        <v>941</v>
      </c>
      <c r="B383" s="263" t="s">
        <v>536</v>
      </c>
      <c r="C383" s="264"/>
      <c r="D383" s="265"/>
      <c r="E383" s="266"/>
      <c r="F383" s="265"/>
    </row>
    <row r="384" spans="1:6" ht="18.75" customHeight="1">
      <c r="A384" s="1468"/>
      <c r="B384" s="267" t="s">
        <v>537</v>
      </c>
      <c r="C384" s="268"/>
      <c r="D384" s="269"/>
      <c r="E384" s="270"/>
      <c r="F384" s="269"/>
    </row>
    <row r="385" spans="1:6" ht="18.75" customHeight="1">
      <c r="A385" s="1468"/>
      <c r="B385" s="267" t="s">
        <v>816</v>
      </c>
      <c r="C385" s="268">
        <v>988</v>
      </c>
      <c r="D385" s="269">
        <v>7899</v>
      </c>
      <c r="E385" s="270">
        <v>7749</v>
      </c>
      <c r="F385" s="269">
        <f>E385/D385*100</f>
        <v>98.10102544625902</v>
      </c>
    </row>
    <row r="386" spans="1:6" ht="18.75" customHeight="1">
      <c r="A386" s="1468"/>
      <c r="B386" s="267" t="s">
        <v>855</v>
      </c>
      <c r="C386" s="268"/>
      <c r="D386" s="269"/>
      <c r="E386" s="270"/>
      <c r="F386" s="269"/>
    </row>
    <row r="387" spans="1:6" ht="18.75" customHeight="1">
      <c r="A387" s="1468"/>
      <c r="B387" s="267" t="s">
        <v>538</v>
      </c>
      <c r="C387" s="268"/>
      <c r="D387" s="269"/>
      <c r="E387" s="270"/>
      <c r="F387" s="269"/>
    </row>
    <row r="388" spans="1:6" ht="18.75" customHeight="1">
      <c r="A388" s="1468"/>
      <c r="B388" s="276" t="s">
        <v>539</v>
      </c>
      <c r="C388" s="268">
        <v>647</v>
      </c>
      <c r="D388" s="269">
        <v>514</v>
      </c>
      <c r="E388" s="270">
        <v>514</v>
      </c>
      <c r="F388" s="269">
        <f>E388/D388*100</f>
        <v>100</v>
      </c>
    </row>
    <row r="389" spans="1:6" ht="18.75" customHeight="1">
      <c r="A389" s="1468"/>
      <c r="B389" s="277" t="s">
        <v>540</v>
      </c>
      <c r="C389" s="268"/>
      <c r="D389" s="269"/>
      <c r="E389" s="270"/>
      <c r="F389" s="269"/>
    </row>
    <row r="390" spans="1:6" ht="18.75" customHeight="1">
      <c r="A390" s="1468"/>
      <c r="B390" s="267" t="s">
        <v>541</v>
      </c>
      <c r="C390" s="268"/>
      <c r="D390" s="269"/>
      <c r="E390" s="270"/>
      <c r="F390" s="269"/>
    </row>
    <row r="391" spans="1:6" ht="18.75" customHeight="1">
      <c r="A391" s="1468"/>
      <c r="B391" s="276" t="s">
        <v>542</v>
      </c>
      <c r="C391" s="268"/>
      <c r="D391" s="269"/>
      <c r="E391" s="270"/>
      <c r="F391" s="269"/>
    </row>
    <row r="392" spans="1:6" ht="18.75" customHeight="1">
      <c r="A392" s="1468"/>
      <c r="B392" s="276" t="s">
        <v>543</v>
      </c>
      <c r="C392" s="268"/>
      <c r="D392" s="269"/>
      <c r="E392" s="270"/>
      <c r="F392" s="269"/>
    </row>
    <row r="393" spans="1:6" ht="18.75" customHeight="1">
      <c r="A393" s="1468"/>
      <c r="B393" s="276" t="s">
        <v>854</v>
      </c>
      <c r="C393" s="268"/>
      <c r="D393" s="269"/>
      <c r="E393" s="270"/>
      <c r="F393" s="269"/>
    </row>
    <row r="394" spans="1:6" ht="18.75" customHeight="1">
      <c r="A394" s="1468"/>
      <c r="B394" s="276" t="s">
        <v>857</v>
      </c>
      <c r="C394" s="268"/>
      <c r="D394" s="269"/>
      <c r="E394" s="270"/>
      <c r="F394" s="269"/>
    </row>
    <row r="395" spans="1:6" ht="18.75" customHeight="1">
      <c r="A395" s="1468"/>
      <c r="B395" s="276" t="s">
        <v>544</v>
      </c>
      <c r="C395" s="268"/>
      <c r="D395" s="269"/>
      <c r="E395" s="270"/>
      <c r="F395" s="269"/>
    </row>
    <row r="396" spans="1:6" ht="18.75" customHeight="1">
      <c r="A396" s="1468"/>
      <c r="B396" s="276" t="s">
        <v>545</v>
      </c>
      <c r="C396" s="268"/>
      <c r="D396" s="269"/>
      <c r="E396" s="270"/>
      <c r="F396" s="269"/>
    </row>
    <row r="397" spans="1:6" ht="18.75" customHeight="1" thickBot="1">
      <c r="A397" s="1468"/>
      <c r="B397" s="276" t="s">
        <v>546</v>
      </c>
      <c r="C397" s="268"/>
      <c r="D397" s="269"/>
      <c r="E397" s="270"/>
      <c r="F397" s="269"/>
    </row>
    <row r="398" spans="1:6" ht="18.75" customHeight="1" thickBot="1">
      <c r="A398" s="1468"/>
      <c r="B398" s="282" t="s">
        <v>810</v>
      </c>
      <c r="C398" s="283">
        <f>SUM(C383:C397)</f>
        <v>1635</v>
      </c>
      <c r="D398" s="284">
        <f>SUM(D383:D391)</f>
        <v>8413</v>
      </c>
      <c r="E398" s="283">
        <f>SUM(E383:E391)</f>
        <v>8263</v>
      </c>
      <c r="F398" s="283">
        <f>E398/D398*100</f>
        <v>98.21704504932842</v>
      </c>
    </row>
    <row r="399" spans="1:6" ht="18.75" customHeight="1" thickBot="1">
      <c r="A399" s="1469"/>
      <c r="B399" s="282" t="s">
        <v>547</v>
      </c>
      <c r="C399" s="283"/>
      <c r="D399" s="284"/>
      <c r="E399" s="285"/>
      <c r="F399" s="286"/>
    </row>
    <row r="400" spans="1:6" ht="18.75" customHeight="1">
      <c r="A400" s="1467" t="s">
        <v>793</v>
      </c>
      <c r="B400" s="263" t="s">
        <v>536</v>
      </c>
      <c r="C400" s="264"/>
      <c r="D400" s="265"/>
      <c r="E400" s="266"/>
      <c r="F400" s="265"/>
    </row>
    <row r="401" spans="1:6" ht="18.75" customHeight="1">
      <c r="A401" s="1468"/>
      <c r="B401" s="267" t="s">
        <v>537</v>
      </c>
      <c r="C401" s="268"/>
      <c r="D401" s="269"/>
      <c r="E401" s="270"/>
      <c r="F401" s="269"/>
    </row>
    <row r="402" spans="1:6" ht="18.75" customHeight="1">
      <c r="A402" s="1468"/>
      <c r="B402" s="267" t="s">
        <v>816</v>
      </c>
      <c r="C402" s="268"/>
      <c r="D402" s="269">
        <v>481</v>
      </c>
      <c r="E402" s="270">
        <v>481</v>
      </c>
      <c r="F402" s="269">
        <f>E402/D402*100</f>
        <v>100</v>
      </c>
    </row>
    <row r="403" spans="1:6" ht="18.75" customHeight="1">
      <c r="A403" s="1468"/>
      <c r="B403" s="267" t="s">
        <v>855</v>
      </c>
      <c r="C403" s="268"/>
      <c r="D403" s="269"/>
      <c r="E403" s="270"/>
      <c r="F403" s="269"/>
    </row>
    <row r="404" spans="1:6" ht="18.75" customHeight="1">
      <c r="A404" s="1468"/>
      <c r="B404" s="267" t="s">
        <v>538</v>
      </c>
      <c r="C404" s="268"/>
      <c r="D404" s="269"/>
      <c r="E404" s="270"/>
      <c r="F404" s="269"/>
    </row>
    <row r="405" spans="1:6" ht="18.75" customHeight="1">
      <c r="A405" s="1468"/>
      <c r="B405" s="276" t="s">
        <v>539</v>
      </c>
      <c r="C405" s="268"/>
      <c r="D405" s="269"/>
      <c r="E405" s="270"/>
      <c r="F405" s="269"/>
    </row>
    <row r="406" spans="1:6" ht="18.75" customHeight="1">
      <c r="A406" s="1468"/>
      <c r="B406" s="277" t="s">
        <v>540</v>
      </c>
      <c r="C406" s="268"/>
      <c r="D406" s="269"/>
      <c r="E406" s="270"/>
      <c r="F406" s="269"/>
    </row>
    <row r="407" spans="1:6" ht="18.75" customHeight="1">
      <c r="A407" s="1468"/>
      <c r="B407" s="267" t="s">
        <v>541</v>
      </c>
      <c r="C407" s="268"/>
      <c r="D407" s="269"/>
      <c r="E407" s="270"/>
      <c r="F407" s="269"/>
    </row>
    <row r="408" spans="1:6" ht="18.75" customHeight="1">
      <c r="A408" s="1468"/>
      <c r="B408" s="276" t="s">
        <v>542</v>
      </c>
      <c r="C408" s="268"/>
      <c r="D408" s="269"/>
      <c r="E408" s="270"/>
      <c r="F408" s="269"/>
    </row>
    <row r="409" spans="1:6" ht="18.75" customHeight="1">
      <c r="A409" s="1468"/>
      <c r="B409" s="276" t="s">
        <v>543</v>
      </c>
      <c r="C409" s="268"/>
      <c r="D409" s="269"/>
      <c r="E409" s="270"/>
      <c r="F409" s="269"/>
    </row>
    <row r="410" spans="1:6" ht="18.75" customHeight="1">
      <c r="A410" s="1468"/>
      <c r="B410" s="276" t="s">
        <v>854</v>
      </c>
      <c r="C410" s="268"/>
      <c r="D410" s="269"/>
      <c r="E410" s="270"/>
      <c r="F410" s="269"/>
    </row>
    <row r="411" spans="1:6" ht="18.75" customHeight="1">
      <c r="A411" s="1468"/>
      <c r="B411" s="276" t="s">
        <v>857</v>
      </c>
      <c r="C411" s="268"/>
      <c r="D411" s="269"/>
      <c r="E411" s="270"/>
      <c r="F411" s="269"/>
    </row>
    <row r="412" spans="1:6" ht="18.75" customHeight="1">
      <c r="A412" s="1468"/>
      <c r="B412" s="276" t="s">
        <v>544</v>
      </c>
      <c r="C412" s="268"/>
      <c r="D412" s="269"/>
      <c r="E412" s="270"/>
      <c r="F412" s="269"/>
    </row>
    <row r="413" spans="1:6" ht="18.75" customHeight="1">
      <c r="A413" s="1468"/>
      <c r="B413" s="276" t="s">
        <v>545</v>
      </c>
      <c r="C413" s="268"/>
      <c r="D413" s="269"/>
      <c r="E413" s="270"/>
      <c r="F413" s="269"/>
    </row>
    <row r="414" spans="1:6" ht="18.75" customHeight="1" thickBot="1">
      <c r="A414" s="1468"/>
      <c r="B414" s="276" t="s">
        <v>546</v>
      </c>
      <c r="C414" s="268"/>
      <c r="D414" s="269"/>
      <c r="E414" s="270"/>
      <c r="F414" s="269"/>
    </row>
    <row r="415" spans="1:6" ht="18.75" customHeight="1" thickBot="1">
      <c r="A415" s="1468"/>
      <c r="B415" s="282" t="s">
        <v>810</v>
      </c>
      <c r="C415" s="283">
        <f>SUM(C400:C414)</f>
        <v>0</v>
      </c>
      <c r="D415" s="284">
        <f>SUM(D400:D408)</f>
        <v>481</v>
      </c>
      <c r="E415" s="283">
        <f>SUM(E400:E408)</f>
        <v>481</v>
      </c>
      <c r="F415" s="283">
        <f>E415/D415*100</f>
        <v>100</v>
      </c>
    </row>
    <row r="416" spans="1:6" ht="18.75" customHeight="1" thickBot="1">
      <c r="A416" s="1469"/>
      <c r="B416" s="282" t="s">
        <v>547</v>
      </c>
      <c r="C416" s="283"/>
      <c r="D416" s="284"/>
      <c r="E416" s="285"/>
      <c r="F416" s="286"/>
    </row>
    <row r="417" spans="1:6" ht="18.75" customHeight="1">
      <c r="A417" s="1467" t="s">
        <v>560</v>
      </c>
      <c r="B417" s="263" t="s">
        <v>536</v>
      </c>
      <c r="C417" s="264"/>
      <c r="D417" s="265"/>
      <c r="E417" s="266"/>
      <c r="F417" s="265"/>
    </row>
    <row r="418" spans="1:6" ht="18.75" customHeight="1">
      <c r="A418" s="1468"/>
      <c r="B418" s="267" t="s">
        <v>537</v>
      </c>
      <c r="C418" s="268"/>
      <c r="D418" s="269"/>
      <c r="E418" s="270"/>
      <c r="F418" s="269"/>
    </row>
    <row r="419" spans="1:6" ht="18.75" customHeight="1">
      <c r="A419" s="1468"/>
      <c r="B419" s="267" t="s">
        <v>816</v>
      </c>
      <c r="C419" s="268">
        <v>384</v>
      </c>
      <c r="D419" s="269">
        <v>384</v>
      </c>
      <c r="E419" s="270">
        <v>183</v>
      </c>
      <c r="F419" s="269">
        <f>E419/D419*100</f>
        <v>47.65625</v>
      </c>
    </row>
    <row r="420" spans="1:6" ht="18.75" customHeight="1">
      <c r="A420" s="1468"/>
      <c r="B420" s="267" t="s">
        <v>855</v>
      </c>
      <c r="C420" s="268"/>
      <c r="D420" s="269"/>
      <c r="E420" s="270"/>
      <c r="F420" s="269"/>
    </row>
    <row r="421" spans="1:6" ht="18.75" customHeight="1">
      <c r="A421" s="1468"/>
      <c r="B421" s="267" t="s">
        <v>538</v>
      </c>
      <c r="C421" s="268"/>
      <c r="D421" s="269"/>
      <c r="E421" s="270"/>
      <c r="F421" s="269"/>
    </row>
    <row r="422" spans="1:6" ht="18.75" customHeight="1">
      <c r="A422" s="1468"/>
      <c r="B422" s="276" t="s">
        <v>539</v>
      </c>
      <c r="C422" s="268"/>
      <c r="D422" s="269"/>
      <c r="E422" s="270"/>
      <c r="F422" s="269"/>
    </row>
    <row r="423" spans="1:6" ht="18.75" customHeight="1">
      <c r="A423" s="1468"/>
      <c r="B423" s="277" t="s">
        <v>540</v>
      </c>
      <c r="C423" s="268"/>
      <c r="D423" s="269"/>
      <c r="E423" s="270"/>
      <c r="F423" s="269"/>
    </row>
    <row r="424" spans="1:6" ht="18.75" customHeight="1">
      <c r="A424" s="1468"/>
      <c r="B424" s="267" t="s">
        <v>541</v>
      </c>
      <c r="C424" s="268"/>
      <c r="D424" s="269"/>
      <c r="E424" s="270"/>
      <c r="F424" s="269"/>
    </row>
    <row r="425" spans="1:6" ht="18.75" customHeight="1">
      <c r="A425" s="1468"/>
      <c r="B425" s="276" t="s">
        <v>542</v>
      </c>
      <c r="C425" s="268"/>
      <c r="D425" s="269"/>
      <c r="E425" s="270"/>
      <c r="F425" s="269"/>
    </row>
    <row r="426" spans="1:6" ht="18.75" customHeight="1">
      <c r="A426" s="1468"/>
      <c r="B426" s="276" t="s">
        <v>543</v>
      </c>
      <c r="C426" s="268"/>
      <c r="D426" s="269"/>
      <c r="E426" s="270"/>
      <c r="F426" s="269"/>
    </row>
    <row r="427" spans="1:6" ht="18.75" customHeight="1">
      <c r="A427" s="1468"/>
      <c r="B427" s="276" t="s">
        <v>854</v>
      </c>
      <c r="C427" s="268"/>
      <c r="D427" s="269"/>
      <c r="E427" s="270"/>
      <c r="F427" s="269"/>
    </row>
    <row r="428" spans="1:6" ht="18.75" customHeight="1">
      <c r="A428" s="1468"/>
      <c r="B428" s="276" t="s">
        <v>857</v>
      </c>
      <c r="C428" s="268"/>
      <c r="D428" s="269"/>
      <c r="E428" s="270"/>
      <c r="F428" s="269"/>
    </row>
    <row r="429" spans="1:6" ht="18.75" customHeight="1">
      <c r="A429" s="1468"/>
      <c r="B429" s="276" t="s">
        <v>544</v>
      </c>
      <c r="C429" s="268"/>
      <c r="D429" s="269"/>
      <c r="E429" s="270"/>
      <c r="F429" s="269"/>
    </row>
    <row r="430" spans="1:6" ht="18.75" customHeight="1">
      <c r="A430" s="1468"/>
      <c r="B430" s="276" t="s">
        <v>545</v>
      </c>
      <c r="C430" s="268"/>
      <c r="D430" s="269"/>
      <c r="E430" s="270"/>
      <c r="F430" s="269"/>
    </row>
    <row r="431" spans="1:6" ht="18.75" customHeight="1" thickBot="1">
      <c r="A431" s="1468"/>
      <c r="B431" s="276" t="s">
        <v>546</v>
      </c>
      <c r="C431" s="268"/>
      <c r="D431" s="269"/>
      <c r="E431" s="270"/>
      <c r="F431" s="269"/>
    </row>
    <row r="432" spans="1:6" ht="18.75" customHeight="1" thickBot="1">
      <c r="A432" s="1468"/>
      <c r="B432" s="282" t="s">
        <v>810</v>
      </c>
      <c r="C432" s="283">
        <f>SUM(C417:C431)</f>
        <v>384</v>
      </c>
      <c r="D432" s="284">
        <f>SUM(D417:D425)</f>
        <v>384</v>
      </c>
      <c r="E432" s="283">
        <f>SUM(E417:E425)</f>
        <v>183</v>
      </c>
      <c r="F432" s="283">
        <f>E432/D432*100</f>
        <v>47.65625</v>
      </c>
    </row>
    <row r="433" spans="1:6" ht="18.75" customHeight="1" thickBot="1">
      <c r="A433" s="1469"/>
      <c r="B433" s="282" t="s">
        <v>547</v>
      </c>
      <c r="C433" s="283"/>
      <c r="D433" s="284"/>
      <c r="E433" s="285"/>
      <c r="F433" s="286"/>
    </row>
    <row r="434" spans="1:6" ht="18.75" customHeight="1" thickBot="1">
      <c r="A434" s="260" t="s">
        <v>853</v>
      </c>
      <c r="B434" s="261" t="s">
        <v>534</v>
      </c>
      <c r="C434" s="262" t="s">
        <v>963</v>
      </c>
      <c r="D434" s="262" t="s">
        <v>964</v>
      </c>
      <c r="E434" s="262" t="s">
        <v>965</v>
      </c>
      <c r="F434" s="262" t="s">
        <v>1014</v>
      </c>
    </row>
    <row r="435" spans="1:6" ht="18.75" customHeight="1">
      <c r="A435" s="1467" t="s">
        <v>561</v>
      </c>
      <c r="B435" s="263" t="s">
        <v>536</v>
      </c>
      <c r="C435" s="264"/>
      <c r="D435" s="265"/>
      <c r="E435" s="266"/>
      <c r="F435" s="265"/>
    </row>
    <row r="436" spans="1:6" ht="18.75" customHeight="1">
      <c r="A436" s="1468"/>
      <c r="B436" s="267" t="s">
        <v>537</v>
      </c>
      <c r="C436" s="268"/>
      <c r="D436" s="269"/>
      <c r="E436" s="270"/>
      <c r="F436" s="269"/>
    </row>
    <row r="437" spans="1:6" ht="18.75" customHeight="1">
      <c r="A437" s="1468"/>
      <c r="B437" s="267" t="s">
        <v>816</v>
      </c>
      <c r="C437" s="268"/>
      <c r="D437" s="269"/>
      <c r="E437" s="270"/>
      <c r="F437" s="269"/>
    </row>
    <row r="438" spans="1:6" ht="18.75" customHeight="1">
      <c r="A438" s="1468"/>
      <c r="B438" s="267" t="s">
        <v>855</v>
      </c>
      <c r="C438" s="268"/>
      <c r="D438" s="269"/>
      <c r="E438" s="270"/>
      <c r="F438" s="269"/>
    </row>
    <row r="439" spans="1:6" ht="18.75" customHeight="1">
      <c r="A439" s="1468"/>
      <c r="B439" s="267" t="s">
        <v>538</v>
      </c>
      <c r="C439" s="268">
        <v>842</v>
      </c>
      <c r="D439" s="269">
        <v>861</v>
      </c>
      <c r="E439" s="270">
        <v>861</v>
      </c>
      <c r="F439" s="269">
        <f>E439/D439*100</f>
        <v>100</v>
      </c>
    </row>
    <row r="440" spans="1:6" ht="18.75" customHeight="1">
      <c r="A440" s="1468"/>
      <c r="B440" s="276" t="s">
        <v>539</v>
      </c>
      <c r="C440" s="268"/>
      <c r="D440" s="269"/>
      <c r="E440" s="270"/>
      <c r="F440" s="269"/>
    </row>
    <row r="441" spans="1:6" ht="18.75" customHeight="1">
      <c r="A441" s="1468"/>
      <c r="B441" s="277" t="s">
        <v>540</v>
      </c>
      <c r="C441" s="268"/>
      <c r="D441" s="269"/>
      <c r="E441" s="270"/>
      <c r="F441" s="269"/>
    </row>
    <row r="442" spans="1:6" ht="18.75" customHeight="1">
      <c r="A442" s="1468"/>
      <c r="B442" s="267" t="s">
        <v>541</v>
      </c>
      <c r="C442" s="268"/>
      <c r="D442" s="269"/>
      <c r="E442" s="270"/>
      <c r="F442" s="269"/>
    </row>
    <row r="443" spans="1:6" ht="18.75" customHeight="1">
      <c r="A443" s="1468"/>
      <c r="B443" s="276" t="s">
        <v>542</v>
      </c>
      <c r="C443" s="268"/>
      <c r="D443" s="269"/>
      <c r="E443" s="270"/>
      <c r="F443" s="269"/>
    </row>
    <row r="444" spans="1:6" ht="18.75" customHeight="1">
      <c r="A444" s="1468"/>
      <c r="B444" s="276" t="s">
        <v>543</v>
      </c>
      <c r="C444" s="268"/>
      <c r="D444" s="269"/>
      <c r="E444" s="270"/>
      <c r="F444" s="269"/>
    </row>
    <row r="445" spans="1:6" ht="18.75" customHeight="1">
      <c r="A445" s="1468"/>
      <c r="B445" s="276" t="s">
        <v>854</v>
      </c>
      <c r="C445" s="268"/>
      <c r="D445" s="269"/>
      <c r="E445" s="270"/>
      <c r="F445" s="269"/>
    </row>
    <row r="446" spans="1:6" ht="18.75" customHeight="1">
      <c r="A446" s="1468"/>
      <c r="B446" s="276" t="s">
        <v>857</v>
      </c>
      <c r="C446" s="268"/>
      <c r="D446" s="269"/>
      <c r="E446" s="270"/>
      <c r="F446" s="269"/>
    </row>
    <row r="447" spans="1:6" ht="18.75" customHeight="1">
      <c r="A447" s="1468"/>
      <c r="B447" s="276" t="s">
        <v>544</v>
      </c>
      <c r="C447" s="268"/>
      <c r="D447" s="269"/>
      <c r="E447" s="270"/>
      <c r="F447" s="269"/>
    </row>
    <row r="448" spans="1:6" ht="18.75" customHeight="1">
      <c r="A448" s="1468"/>
      <c r="B448" s="276" t="s">
        <v>545</v>
      </c>
      <c r="C448" s="268"/>
      <c r="D448" s="269"/>
      <c r="E448" s="270"/>
      <c r="F448" s="269"/>
    </row>
    <row r="449" spans="1:6" ht="18.75" customHeight="1" thickBot="1">
      <c r="A449" s="1468"/>
      <c r="B449" s="276" t="s">
        <v>546</v>
      </c>
      <c r="C449" s="268"/>
      <c r="D449" s="269"/>
      <c r="E449" s="270"/>
      <c r="F449" s="269"/>
    </row>
    <row r="450" spans="1:6" ht="18.75" customHeight="1" thickBot="1">
      <c r="A450" s="1468"/>
      <c r="B450" s="282" t="s">
        <v>810</v>
      </c>
      <c r="C450" s="283">
        <f>SUM(C435:C449)</f>
        <v>842</v>
      </c>
      <c r="D450" s="284">
        <f>SUM(D435:D443)</f>
        <v>861</v>
      </c>
      <c r="E450" s="283">
        <f>SUM(E435:E443)</f>
        <v>861</v>
      </c>
      <c r="F450" s="283">
        <f>E450/D450*100</f>
        <v>100</v>
      </c>
    </row>
    <row r="451" spans="1:6" ht="18.75" customHeight="1" thickBot="1">
      <c r="A451" s="1469"/>
      <c r="B451" s="282" t="s">
        <v>547</v>
      </c>
      <c r="C451" s="283"/>
      <c r="D451" s="284"/>
      <c r="E451" s="285"/>
      <c r="F451" s="286"/>
    </row>
    <row r="452" spans="1:6" ht="18.75" customHeight="1">
      <c r="A452" s="1467" t="s">
        <v>562</v>
      </c>
      <c r="B452" s="263" t="s">
        <v>536</v>
      </c>
      <c r="C452" s="264"/>
      <c r="D452" s="265"/>
      <c r="E452" s="266"/>
      <c r="F452" s="265"/>
    </row>
    <row r="453" spans="1:6" ht="18.75" customHeight="1">
      <c r="A453" s="1468"/>
      <c r="B453" s="267" t="s">
        <v>537</v>
      </c>
      <c r="C453" s="268"/>
      <c r="D453" s="269"/>
      <c r="E453" s="270"/>
      <c r="F453" s="269"/>
    </row>
    <row r="454" spans="1:6" ht="18.75" customHeight="1">
      <c r="A454" s="1468"/>
      <c r="B454" s="267" t="s">
        <v>816</v>
      </c>
      <c r="C454" s="268"/>
      <c r="D454" s="269"/>
      <c r="E454" s="270"/>
      <c r="F454" s="269"/>
    </row>
    <row r="455" spans="1:6" ht="18.75" customHeight="1">
      <c r="A455" s="1468"/>
      <c r="B455" s="267" t="s">
        <v>855</v>
      </c>
      <c r="C455" s="268"/>
      <c r="D455" s="269"/>
      <c r="E455" s="270"/>
      <c r="F455" s="269"/>
    </row>
    <row r="456" spans="1:6" ht="18.75" customHeight="1">
      <c r="A456" s="1468"/>
      <c r="B456" s="267" t="s">
        <v>538</v>
      </c>
      <c r="C456" s="268">
        <v>209</v>
      </c>
      <c r="D456" s="269">
        <v>215</v>
      </c>
      <c r="E456" s="270">
        <v>215</v>
      </c>
      <c r="F456" s="269">
        <f>E456/D456*100</f>
        <v>100</v>
      </c>
    </row>
    <row r="457" spans="1:6" ht="18.75" customHeight="1">
      <c r="A457" s="1468"/>
      <c r="B457" s="276" t="s">
        <v>539</v>
      </c>
      <c r="C457" s="268"/>
      <c r="D457" s="269"/>
      <c r="E457" s="270"/>
      <c r="F457" s="269"/>
    </row>
    <row r="458" spans="1:6" ht="18.75" customHeight="1">
      <c r="A458" s="1468"/>
      <c r="B458" s="277" t="s">
        <v>540</v>
      </c>
      <c r="C458" s="268"/>
      <c r="D458" s="269"/>
      <c r="E458" s="270"/>
      <c r="F458" s="269"/>
    </row>
    <row r="459" spans="1:6" ht="18.75" customHeight="1">
      <c r="A459" s="1468"/>
      <c r="B459" s="267" t="s">
        <v>541</v>
      </c>
      <c r="C459" s="268"/>
      <c r="D459" s="269"/>
      <c r="E459" s="270"/>
      <c r="F459" s="269"/>
    </row>
    <row r="460" spans="1:6" ht="18.75" customHeight="1">
      <c r="A460" s="1468"/>
      <c r="B460" s="276" t="s">
        <v>542</v>
      </c>
      <c r="C460" s="268"/>
      <c r="D460" s="269"/>
      <c r="E460" s="270"/>
      <c r="F460" s="269"/>
    </row>
    <row r="461" spans="1:6" ht="18.75" customHeight="1">
      <c r="A461" s="1468"/>
      <c r="B461" s="276" t="s">
        <v>543</v>
      </c>
      <c r="C461" s="268"/>
      <c r="D461" s="269"/>
      <c r="E461" s="270"/>
      <c r="F461" s="269"/>
    </row>
    <row r="462" spans="1:6" ht="18.75" customHeight="1">
      <c r="A462" s="1468"/>
      <c r="B462" s="276" t="s">
        <v>854</v>
      </c>
      <c r="C462" s="268"/>
      <c r="D462" s="269"/>
      <c r="E462" s="270"/>
      <c r="F462" s="269"/>
    </row>
    <row r="463" spans="1:6" ht="18.75" customHeight="1">
      <c r="A463" s="1468"/>
      <c r="B463" s="276" t="s">
        <v>857</v>
      </c>
      <c r="C463" s="268"/>
      <c r="D463" s="269"/>
      <c r="E463" s="270"/>
      <c r="F463" s="269"/>
    </row>
    <row r="464" spans="1:6" ht="18.75" customHeight="1">
      <c r="A464" s="1468"/>
      <c r="B464" s="276" t="s">
        <v>544</v>
      </c>
      <c r="C464" s="268"/>
      <c r="D464" s="269"/>
      <c r="E464" s="270"/>
      <c r="F464" s="269"/>
    </row>
    <row r="465" spans="1:6" ht="18.75" customHeight="1">
      <c r="A465" s="1468"/>
      <c r="B465" s="276" t="s">
        <v>545</v>
      </c>
      <c r="C465" s="268"/>
      <c r="D465" s="269"/>
      <c r="E465" s="270"/>
      <c r="F465" s="269"/>
    </row>
    <row r="466" spans="1:6" ht="18.75" customHeight="1" thickBot="1">
      <c r="A466" s="1468"/>
      <c r="B466" s="276" t="s">
        <v>546</v>
      </c>
      <c r="C466" s="268"/>
      <c r="D466" s="269"/>
      <c r="E466" s="270"/>
      <c r="F466" s="269"/>
    </row>
    <row r="467" spans="1:6" ht="18.75" customHeight="1" thickBot="1">
      <c r="A467" s="1468"/>
      <c r="B467" s="282" t="s">
        <v>810</v>
      </c>
      <c r="C467" s="283">
        <f>SUM(C452:C466)</f>
        <v>209</v>
      </c>
      <c r="D467" s="284">
        <f>SUM(D452:D460)</f>
        <v>215</v>
      </c>
      <c r="E467" s="283">
        <f>SUM(E452:E460)</f>
        <v>215</v>
      </c>
      <c r="F467" s="283">
        <f>E467/D467*100</f>
        <v>100</v>
      </c>
    </row>
    <row r="468" spans="1:6" ht="18.75" customHeight="1" thickBot="1">
      <c r="A468" s="1469"/>
      <c r="B468" s="282" t="s">
        <v>547</v>
      </c>
      <c r="C468" s="283"/>
      <c r="D468" s="284"/>
      <c r="E468" s="285"/>
      <c r="F468" s="286"/>
    </row>
    <row r="469" spans="1:6" ht="18.75" customHeight="1">
      <c r="A469" s="1467" t="s">
        <v>500</v>
      </c>
      <c r="B469" s="263" t="s">
        <v>536</v>
      </c>
      <c r="C469" s="264"/>
      <c r="D469" s="265"/>
      <c r="E469" s="266"/>
      <c r="F469" s="265"/>
    </row>
    <row r="470" spans="1:6" ht="18.75" customHeight="1">
      <c r="A470" s="1468"/>
      <c r="B470" s="267" t="s">
        <v>537</v>
      </c>
      <c r="C470" s="268"/>
      <c r="D470" s="269"/>
      <c r="E470" s="270"/>
      <c r="F470" s="269"/>
    </row>
    <row r="471" spans="1:6" ht="18.75" customHeight="1">
      <c r="A471" s="1468"/>
      <c r="B471" s="267" t="s">
        <v>816</v>
      </c>
      <c r="C471" s="268"/>
      <c r="D471" s="269"/>
      <c r="E471" s="270"/>
      <c r="F471" s="269"/>
    </row>
    <row r="472" spans="1:6" ht="18.75" customHeight="1">
      <c r="A472" s="1468"/>
      <c r="B472" s="267" t="s">
        <v>855</v>
      </c>
      <c r="C472" s="268"/>
      <c r="D472" s="269"/>
      <c r="E472" s="270"/>
      <c r="F472" s="269"/>
    </row>
    <row r="473" spans="1:6" ht="18.75" customHeight="1">
      <c r="A473" s="1468"/>
      <c r="B473" s="267" t="s">
        <v>538</v>
      </c>
      <c r="C473" s="268">
        <v>2226</v>
      </c>
      <c r="D473" s="269">
        <v>2261</v>
      </c>
      <c r="E473" s="270">
        <v>2261</v>
      </c>
      <c r="F473" s="269">
        <f>E473/D473*100</f>
        <v>100</v>
      </c>
    </row>
    <row r="474" spans="1:6" ht="18.75" customHeight="1">
      <c r="A474" s="1468"/>
      <c r="B474" s="276" t="s">
        <v>539</v>
      </c>
      <c r="C474" s="268"/>
      <c r="D474" s="269"/>
      <c r="E474" s="270"/>
      <c r="F474" s="269"/>
    </row>
    <row r="475" spans="1:6" ht="18.75" customHeight="1">
      <c r="A475" s="1468"/>
      <c r="B475" s="277" t="s">
        <v>540</v>
      </c>
      <c r="C475" s="268"/>
      <c r="D475" s="269"/>
      <c r="E475" s="270"/>
      <c r="F475" s="269"/>
    </row>
    <row r="476" spans="1:6" ht="18.75" customHeight="1">
      <c r="A476" s="1468"/>
      <c r="B476" s="267" t="s">
        <v>541</v>
      </c>
      <c r="C476" s="268"/>
      <c r="D476" s="269"/>
      <c r="E476" s="270"/>
      <c r="F476" s="269"/>
    </row>
    <row r="477" spans="1:6" ht="18.75" customHeight="1">
      <c r="A477" s="1468"/>
      <c r="B477" s="276" t="s">
        <v>542</v>
      </c>
      <c r="C477" s="268"/>
      <c r="D477" s="269"/>
      <c r="E477" s="270"/>
      <c r="F477" s="269"/>
    </row>
    <row r="478" spans="1:6" ht="18.75" customHeight="1">
      <c r="A478" s="1468"/>
      <c r="B478" s="276" t="s">
        <v>543</v>
      </c>
      <c r="C478" s="268"/>
      <c r="D478" s="269"/>
      <c r="E478" s="270"/>
      <c r="F478" s="269"/>
    </row>
    <row r="479" spans="1:6" ht="18.75" customHeight="1">
      <c r="A479" s="1468"/>
      <c r="B479" s="276" t="s">
        <v>854</v>
      </c>
      <c r="C479" s="268"/>
      <c r="D479" s="269"/>
      <c r="E479" s="270"/>
      <c r="F479" s="269"/>
    </row>
    <row r="480" spans="1:6" ht="18.75" customHeight="1">
      <c r="A480" s="1468"/>
      <c r="B480" s="276" t="s">
        <v>857</v>
      </c>
      <c r="C480" s="268"/>
      <c r="D480" s="269"/>
      <c r="E480" s="270"/>
      <c r="F480" s="269"/>
    </row>
    <row r="481" spans="1:6" ht="18.75" customHeight="1">
      <c r="A481" s="1468"/>
      <c r="B481" s="276" t="s">
        <v>544</v>
      </c>
      <c r="C481" s="268"/>
      <c r="D481" s="269"/>
      <c r="E481" s="270"/>
      <c r="F481" s="269"/>
    </row>
    <row r="482" spans="1:6" ht="18.75" customHeight="1">
      <c r="A482" s="1468"/>
      <c r="B482" s="276" t="s">
        <v>545</v>
      </c>
      <c r="C482" s="268"/>
      <c r="D482" s="269"/>
      <c r="E482" s="270"/>
      <c r="F482" s="269"/>
    </row>
    <row r="483" spans="1:6" ht="18.75" customHeight="1" thickBot="1">
      <c r="A483" s="1468"/>
      <c r="B483" s="276" t="s">
        <v>546</v>
      </c>
      <c r="C483" s="268"/>
      <c r="D483" s="269"/>
      <c r="E483" s="270"/>
      <c r="F483" s="269"/>
    </row>
    <row r="484" spans="1:6" ht="18.75" customHeight="1" thickBot="1">
      <c r="A484" s="1468"/>
      <c r="B484" s="282" t="s">
        <v>810</v>
      </c>
      <c r="C484" s="283">
        <f>SUM(C469:C483)</f>
        <v>2226</v>
      </c>
      <c r="D484" s="284">
        <f>SUM(D469:D477)</f>
        <v>2261</v>
      </c>
      <c r="E484" s="283">
        <f>SUM(E469:E477)</f>
        <v>2261</v>
      </c>
      <c r="F484" s="283">
        <f>E484/D484*100</f>
        <v>100</v>
      </c>
    </row>
    <row r="485" spans="1:6" ht="18.75" customHeight="1" thickBot="1">
      <c r="A485" s="1469"/>
      <c r="B485" s="282" t="s">
        <v>547</v>
      </c>
      <c r="C485" s="283"/>
      <c r="D485" s="284"/>
      <c r="E485" s="285"/>
      <c r="F485" s="286"/>
    </row>
    <row r="486" spans="1:6" ht="18.75" customHeight="1">
      <c r="A486" s="1467" t="s">
        <v>942</v>
      </c>
      <c r="B486" s="263" t="s">
        <v>536</v>
      </c>
      <c r="C486" s="264"/>
      <c r="D486" s="265"/>
      <c r="E486" s="266"/>
      <c r="F486" s="265"/>
    </row>
    <row r="487" spans="1:6" ht="18.75" customHeight="1">
      <c r="A487" s="1468"/>
      <c r="B487" s="267" t="s">
        <v>537</v>
      </c>
      <c r="C487" s="268"/>
      <c r="D487" s="269"/>
      <c r="E487" s="270"/>
      <c r="F487" s="269"/>
    </row>
    <row r="488" spans="1:6" ht="18.75" customHeight="1">
      <c r="A488" s="1468"/>
      <c r="B488" s="267" t="s">
        <v>816</v>
      </c>
      <c r="C488" s="268">
        <v>3</v>
      </c>
      <c r="D488" s="269">
        <v>3</v>
      </c>
      <c r="E488" s="270">
        <v>8</v>
      </c>
      <c r="F488" s="269">
        <f>E488/D488*100</f>
        <v>266.66666666666663</v>
      </c>
    </row>
    <row r="489" spans="1:6" ht="18.75" customHeight="1">
      <c r="A489" s="1468"/>
      <c r="B489" s="267" t="s">
        <v>855</v>
      </c>
      <c r="C489" s="268">
        <v>109521</v>
      </c>
      <c r="D489" s="269">
        <v>87408</v>
      </c>
      <c r="E489" s="270">
        <v>81682</v>
      </c>
      <c r="F489" s="269">
        <f>E489/D489*100</f>
        <v>93.44911220940875</v>
      </c>
    </row>
    <row r="490" spans="1:6" ht="18.75" customHeight="1">
      <c r="A490" s="1468"/>
      <c r="B490" s="267" t="s">
        <v>538</v>
      </c>
      <c r="C490" s="268"/>
      <c r="D490" s="269"/>
      <c r="E490" s="270"/>
      <c r="F490" s="269"/>
    </row>
    <row r="491" spans="1:6" ht="18.75" customHeight="1">
      <c r="A491" s="1468"/>
      <c r="B491" s="276" t="s">
        <v>539</v>
      </c>
      <c r="C491" s="268"/>
      <c r="D491" s="269"/>
      <c r="E491" s="270"/>
      <c r="F491" s="269"/>
    </row>
    <row r="492" spans="1:6" ht="18.75" customHeight="1">
      <c r="A492" s="1468"/>
      <c r="B492" s="277" t="s">
        <v>540</v>
      </c>
      <c r="C492" s="268"/>
      <c r="D492" s="269"/>
      <c r="E492" s="270"/>
      <c r="F492" s="269"/>
    </row>
    <row r="493" spans="1:6" ht="18.75" customHeight="1">
      <c r="A493" s="1468"/>
      <c r="B493" s="267" t="s">
        <v>541</v>
      </c>
      <c r="C493" s="268"/>
      <c r="D493" s="269"/>
      <c r="E493" s="270"/>
      <c r="F493" s="269"/>
    </row>
    <row r="494" spans="1:6" ht="18.75" customHeight="1">
      <c r="A494" s="1468"/>
      <c r="B494" s="276" t="s">
        <v>542</v>
      </c>
      <c r="C494" s="268"/>
      <c r="D494" s="269"/>
      <c r="E494" s="270"/>
      <c r="F494" s="269"/>
    </row>
    <row r="495" spans="1:6" ht="18.75" customHeight="1">
      <c r="A495" s="1468"/>
      <c r="B495" s="276" t="s">
        <v>543</v>
      </c>
      <c r="C495" s="268"/>
      <c r="D495" s="269"/>
      <c r="E495" s="270"/>
      <c r="F495" s="269"/>
    </row>
    <row r="496" spans="1:6" ht="18.75" customHeight="1">
      <c r="A496" s="1468"/>
      <c r="B496" s="276" t="s">
        <v>854</v>
      </c>
      <c r="C496" s="268"/>
      <c r="D496" s="269"/>
      <c r="E496" s="270"/>
      <c r="F496" s="269"/>
    </row>
    <row r="497" spans="1:6" ht="18.75" customHeight="1">
      <c r="A497" s="1468"/>
      <c r="B497" s="276" t="s">
        <v>857</v>
      </c>
      <c r="C497" s="268"/>
      <c r="D497" s="269"/>
      <c r="E497" s="270"/>
      <c r="F497" s="269"/>
    </row>
    <row r="498" spans="1:6" ht="18.75" customHeight="1">
      <c r="A498" s="1468"/>
      <c r="B498" s="276" t="s">
        <v>544</v>
      </c>
      <c r="C498" s="268"/>
      <c r="D498" s="269"/>
      <c r="E498" s="270"/>
      <c r="F498" s="269"/>
    </row>
    <row r="499" spans="1:6" ht="18.75" customHeight="1">
      <c r="A499" s="1468"/>
      <c r="B499" s="276" t="s">
        <v>545</v>
      </c>
      <c r="C499" s="268"/>
      <c r="D499" s="269"/>
      <c r="E499" s="270"/>
      <c r="F499" s="269"/>
    </row>
    <row r="500" spans="1:6" ht="18.75" customHeight="1" thickBot="1">
      <c r="A500" s="1468"/>
      <c r="B500" s="276" t="s">
        <v>546</v>
      </c>
      <c r="C500" s="268"/>
      <c r="D500" s="269"/>
      <c r="E500" s="270"/>
      <c r="F500" s="269"/>
    </row>
    <row r="501" spans="1:6" ht="18.75" customHeight="1" thickBot="1">
      <c r="A501" s="1468"/>
      <c r="B501" s="282" t="s">
        <v>810</v>
      </c>
      <c r="C501" s="283">
        <f>SUM(C486:C500)</f>
        <v>109524</v>
      </c>
      <c r="D501" s="284">
        <f>SUM(D486:D494)</f>
        <v>87411</v>
      </c>
      <c r="E501" s="283">
        <f>SUM(E486:E494)</f>
        <v>81690</v>
      </c>
      <c r="F501" s="283">
        <f>E501/D501*100</f>
        <v>93.45505714383773</v>
      </c>
    </row>
    <row r="502" spans="1:6" ht="18.75" customHeight="1" thickBot="1">
      <c r="A502" s="1469"/>
      <c r="B502" s="282" t="s">
        <v>547</v>
      </c>
      <c r="C502" s="283"/>
      <c r="D502" s="284"/>
      <c r="E502" s="285"/>
      <c r="F502" s="286"/>
    </row>
    <row r="503" spans="1:6" ht="18.75" customHeight="1">
      <c r="A503" s="1467" t="s">
        <v>914</v>
      </c>
      <c r="B503" s="263" t="s">
        <v>536</v>
      </c>
      <c r="C503" s="264"/>
      <c r="D503" s="265"/>
      <c r="E503" s="266"/>
      <c r="F503" s="265"/>
    </row>
    <row r="504" spans="1:6" ht="18.75" customHeight="1">
      <c r="A504" s="1468"/>
      <c r="B504" s="267" t="s">
        <v>537</v>
      </c>
      <c r="C504" s="268"/>
      <c r="D504" s="269"/>
      <c r="E504" s="270"/>
      <c r="F504" s="269"/>
    </row>
    <row r="505" spans="1:6" ht="18.75" customHeight="1">
      <c r="A505" s="1468"/>
      <c r="B505" s="267" t="s">
        <v>816</v>
      </c>
      <c r="C505" s="268"/>
      <c r="D505" s="269"/>
      <c r="E505" s="270"/>
      <c r="F505" s="269"/>
    </row>
    <row r="506" spans="1:6" ht="18.75" customHeight="1">
      <c r="A506" s="1468"/>
      <c r="B506" s="267" t="s">
        <v>855</v>
      </c>
      <c r="C506" s="268">
        <v>164</v>
      </c>
      <c r="D506" s="269">
        <v>164</v>
      </c>
      <c r="E506" s="270">
        <v>156</v>
      </c>
      <c r="F506" s="269">
        <f>E506/D506*100</f>
        <v>95.1219512195122</v>
      </c>
    </row>
    <row r="507" spans="1:6" ht="18.75" customHeight="1">
      <c r="A507" s="1468"/>
      <c r="B507" s="267" t="s">
        <v>538</v>
      </c>
      <c r="C507" s="268"/>
      <c r="D507" s="269"/>
      <c r="E507" s="270"/>
      <c r="F507" s="269"/>
    </row>
    <row r="508" spans="1:6" ht="18.75" customHeight="1">
      <c r="A508" s="1468"/>
      <c r="B508" s="276" t="s">
        <v>539</v>
      </c>
      <c r="C508" s="268"/>
      <c r="D508" s="269"/>
      <c r="E508" s="270"/>
      <c r="F508" s="269"/>
    </row>
    <row r="509" spans="1:6" ht="18.75" customHeight="1">
      <c r="A509" s="1468"/>
      <c r="B509" s="277" t="s">
        <v>540</v>
      </c>
      <c r="C509" s="268"/>
      <c r="D509" s="269"/>
      <c r="E509" s="270"/>
      <c r="F509" s="269"/>
    </row>
    <row r="510" spans="1:6" ht="18.75" customHeight="1">
      <c r="A510" s="1468"/>
      <c r="B510" s="267" t="s">
        <v>541</v>
      </c>
      <c r="C510" s="268"/>
      <c r="D510" s="269"/>
      <c r="E510" s="270"/>
      <c r="F510" s="269"/>
    </row>
    <row r="511" spans="1:6" ht="18.75" customHeight="1">
      <c r="A511" s="1468"/>
      <c r="B511" s="276" t="s">
        <v>542</v>
      </c>
      <c r="C511" s="268"/>
      <c r="D511" s="269"/>
      <c r="E511" s="270"/>
      <c r="F511" s="269"/>
    </row>
    <row r="512" spans="1:6" ht="18.75" customHeight="1">
      <c r="A512" s="1468"/>
      <c r="B512" s="276" t="s">
        <v>543</v>
      </c>
      <c r="C512" s="268"/>
      <c r="D512" s="269"/>
      <c r="E512" s="270"/>
      <c r="F512" s="269"/>
    </row>
    <row r="513" spans="1:6" ht="18.75" customHeight="1">
      <c r="A513" s="1468"/>
      <c r="B513" s="276" t="s">
        <v>854</v>
      </c>
      <c r="C513" s="268"/>
      <c r="D513" s="269"/>
      <c r="E513" s="270"/>
      <c r="F513" s="269"/>
    </row>
    <row r="514" spans="1:6" ht="18.75" customHeight="1">
      <c r="A514" s="1468"/>
      <c r="B514" s="276" t="s">
        <v>857</v>
      </c>
      <c r="C514" s="268"/>
      <c r="D514" s="269"/>
      <c r="E514" s="270"/>
      <c r="F514" s="269"/>
    </row>
    <row r="515" spans="1:6" ht="18.75" customHeight="1">
      <c r="A515" s="1468"/>
      <c r="B515" s="276" t="s">
        <v>544</v>
      </c>
      <c r="C515" s="268"/>
      <c r="D515" s="269"/>
      <c r="E515" s="270"/>
      <c r="F515" s="269"/>
    </row>
    <row r="516" spans="1:6" ht="18.75" customHeight="1">
      <c r="A516" s="1468"/>
      <c r="B516" s="276" t="s">
        <v>545</v>
      </c>
      <c r="C516" s="268"/>
      <c r="D516" s="269"/>
      <c r="E516" s="270"/>
      <c r="F516" s="269"/>
    </row>
    <row r="517" spans="1:6" ht="18.75" customHeight="1" thickBot="1">
      <c r="A517" s="1468"/>
      <c r="B517" s="276" t="s">
        <v>546</v>
      </c>
      <c r="C517" s="268"/>
      <c r="D517" s="269"/>
      <c r="E517" s="270"/>
      <c r="F517" s="269"/>
    </row>
    <row r="518" spans="1:6" ht="18.75" customHeight="1" thickBot="1">
      <c r="A518" s="1468"/>
      <c r="B518" s="282" t="s">
        <v>810</v>
      </c>
      <c r="C518" s="283">
        <f>SUM(C503:C517)</f>
        <v>164</v>
      </c>
      <c r="D518" s="284">
        <f>SUM(D503:D511)</f>
        <v>164</v>
      </c>
      <c r="E518" s="283">
        <f>SUM(E503:E511)</f>
        <v>156</v>
      </c>
      <c r="F518" s="283">
        <f>E518/D518*100</f>
        <v>95.1219512195122</v>
      </c>
    </row>
    <row r="519" spans="1:6" ht="18.75" customHeight="1" thickBot="1">
      <c r="A519" s="1469"/>
      <c r="B519" s="282" t="s">
        <v>547</v>
      </c>
      <c r="C519" s="283"/>
      <c r="D519" s="284"/>
      <c r="E519" s="285"/>
      <c r="F519" s="286"/>
    </row>
    <row r="520" spans="1:6" ht="18.75" customHeight="1">
      <c r="A520" s="1467" t="s">
        <v>563</v>
      </c>
      <c r="B520" s="263" t="s">
        <v>536</v>
      </c>
      <c r="C520" s="264"/>
      <c r="D520" s="265"/>
      <c r="E520" s="266"/>
      <c r="F520" s="265"/>
    </row>
    <row r="521" spans="1:6" ht="18.75" customHeight="1">
      <c r="A521" s="1468"/>
      <c r="B521" s="267" t="s">
        <v>537</v>
      </c>
      <c r="C521" s="268"/>
      <c r="D521" s="269"/>
      <c r="E521" s="270"/>
      <c r="F521" s="269"/>
    </row>
    <row r="522" spans="1:6" ht="18.75" customHeight="1">
      <c r="A522" s="1468"/>
      <c r="B522" s="267" t="s">
        <v>816</v>
      </c>
      <c r="C522" s="268"/>
      <c r="D522" s="269"/>
      <c r="E522" s="270"/>
      <c r="F522" s="269"/>
    </row>
    <row r="523" spans="1:6" ht="18.75" customHeight="1">
      <c r="A523" s="1468"/>
      <c r="B523" s="267" t="s">
        <v>855</v>
      </c>
      <c r="C523" s="268">
        <v>37943</v>
      </c>
      <c r="D523" s="269">
        <v>36857</v>
      </c>
      <c r="E523" s="270">
        <v>36734</v>
      </c>
      <c r="F523" s="269">
        <f>E523/D523*100</f>
        <v>99.66627777627045</v>
      </c>
    </row>
    <row r="524" spans="1:6" ht="18.75" customHeight="1">
      <c r="A524" s="1468"/>
      <c r="B524" s="267" t="s">
        <v>538</v>
      </c>
      <c r="C524" s="268"/>
      <c r="D524" s="269"/>
      <c r="E524" s="270"/>
      <c r="F524" s="269"/>
    </row>
    <row r="525" spans="1:6" ht="18.75" customHeight="1">
      <c r="A525" s="1468"/>
      <c r="B525" s="276" t="s">
        <v>539</v>
      </c>
      <c r="C525" s="268"/>
      <c r="D525" s="269"/>
      <c r="E525" s="270"/>
      <c r="F525" s="269"/>
    </row>
    <row r="526" spans="1:6" ht="18.75" customHeight="1">
      <c r="A526" s="1468"/>
      <c r="B526" s="277" t="s">
        <v>540</v>
      </c>
      <c r="C526" s="268"/>
      <c r="D526" s="269"/>
      <c r="E526" s="270"/>
      <c r="F526" s="269"/>
    </row>
    <row r="527" spans="1:6" ht="18.75" customHeight="1">
      <c r="A527" s="1468"/>
      <c r="B527" s="267" t="s">
        <v>541</v>
      </c>
      <c r="C527" s="268"/>
      <c r="D527" s="269"/>
      <c r="E527" s="270"/>
      <c r="F527" s="269"/>
    </row>
    <row r="528" spans="1:6" ht="18.75" customHeight="1">
      <c r="A528" s="1468"/>
      <c r="B528" s="276" t="s">
        <v>542</v>
      </c>
      <c r="C528" s="268"/>
      <c r="D528" s="269"/>
      <c r="E528" s="270"/>
      <c r="F528" s="269"/>
    </row>
    <row r="529" spans="1:6" ht="18.75" customHeight="1">
      <c r="A529" s="1468"/>
      <c r="B529" s="276" t="s">
        <v>543</v>
      </c>
      <c r="C529" s="268"/>
      <c r="D529" s="269"/>
      <c r="E529" s="270"/>
      <c r="F529" s="269"/>
    </row>
    <row r="530" spans="1:6" ht="18.75" customHeight="1">
      <c r="A530" s="1468"/>
      <c r="B530" s="276" t="s">
        <v>854</v>
      </c>
      <c r="C530" s="268"/>
      <c r="D530" s="269"/>
      <c r="E530" s="270"/>
      <c r="F530" s="269"/>
    </row>
    <row r="531" spans="1:6" ht="18.75" customHeight="1">
      <c r="A531" s="1468"/>
      <c r="B531" s="276" t="s">
        <v>857</v>
      </c>
      <c r="C531" s="268"/>
      <c r="D531" s="269"/>
      <c r="E531" s="270"/>
      <c r="F531" s="269"/>
    </row>
    <row r="532" spans="1:6" ht="18.75" customHeight="1">
      <c r="A532" s="1468"/>
      <c r="B532" s="276" t="s">
        <v>544</v>
      </c>
      <c r="C532" s="268"/>
      <c r="D532" s="269"/>
      <c r="E532" s="270"/>
      <c r="F532" s="269"/>
    </row>
    <row r="533" spans="1:6" ht="18.75" customHeight="1">
      <c r="A533" s="1468"/>
      <c r="B533" s="276" t="s">
        <v>545</v>
      </c>
      <c r="C533" s="268"/>
      <c r="D533" s="269"/>
      <c r="E533" s="270"/>
      <c r="F533" s="269"/>
    </row>
    <row r="534" spans="1:6" ht="18.75" customHeight="1" thickBot="1">
      <c r="A534" s="1468"/>
      <c r="B534" s="276" t="s">
        <v>546</v>
      </c>
      <c r="C534" s="268"/>
      <c r="D534" s="269"/>
      <c r="E534" s="270"/>
      <c r="F534" s="269"/>
    </row>
    <row r="535" spans="1:6" ht="18.75" customHeight="1" thickBot="1">
      <c r="A535" s="1468"/>
      <c r="B535" s="282" t="s">
        <v>810</v>
      </c>
      <c r="C535" s="283">
        <f>SUM(C520:C534)</f>
        <v>37943</v>
      </c>
      <c r="D535" s="284">
        <f>SUM(D520:D528)</f>
        <v>36857</v>
      </c>
      <c r="E535" s="283">
        <f>SUM(E520:E528)</f>
        <v>36734</v>
      </c>
      <c r="F535" s="283">
        <f>E535/D535*100</f>
        <v>99.66627777627045</v>
      </c>
    </row>
    <row r="536" spans="1:6" ht="18.75" customHeight="1" thickBot="1">
      <c r="A536" s="1469"/>
      <c r="B536" s="282" t="s">
        <v>547</v>
      </c>
      <c r="C536" s="283"/>
      <c r="D536" s="284"/>
      <c r="E536" s="285"/>
      <c r="F536" s="286"/>
    </row>
    <row r="537" spans="1:6" ht="18.75" customHeight="1" thickBot="1">
      <c r="A537" s="260" t="s">
        <v>853</v>
      </c>
      <c r="B537" s="261" t="s">
        <v>534</v>
      </c>
      <c r="C537" s="262" t="s">
        <v>963</v>
      </c>
      <c r="D537" s="262" t="s">
        <v>964</v>
      </c>
      <c r="E537" s="262" t="s">
        <v>965</v>
      </c>
      <c r="F537" s="262" t="s">
        <v>1014</v>
      </c>
    </row>
    <row r="538" spans="1:6" ht="18.75" customHeight="1">
      <c r="A538" s="1473" t="s">
        <v>915</v>
      </c>
      <c r="B538" s="263" t="s">
        <v>536</v>
      </c>
      <c r="C538" s="264"/>
      <c r="D538" s="265"/>
      <c r="E538" s="266"/>
      <c r="F538" s="265"/>
    </row>
    <row r="539" spans="1:6" ht="18.75" customHeight="1">
      <c r="A539" s="1474"/>
      <c r="B539" s="267" t="s">
        <v>537</v>
      </c>
      <c r="C539" s="268"/>
      <c r="D539" s="269"/>
      <c r="E539" s="270"/>
      <c r="F539" s="269"/>
    </row>
    <row r="540" spans="1:6" ht="18.75" customHeight="1">
      <c r="A540" s="1474"/>
      <c r="B540" s="267" t="s">
        <v>816</v>
      </c>
      <c r="C540" s="268"/>
      <c r="D540" s="269"/>
      <c r="E540" s="270"/>
      <c r="F540" s="269"/>
    </row>
    <row r="541" spans="1:6" ht="18.75" customHeight="1">
      <c r="A541" s="1474"/>
      <c r="B541" s="267" t="s">
        <v>855</v>
      </c>
      <c r="C541" s="268">
        <v>1171</v>
      </c>
      <c r="D541" s="269">
        <v>1171</v>
      </c>
      <c r="E541" s="270">
        <v>1171</v>
      </c>
      <c r="F541" s="269">
        <f>E541/D541*100</f>
        <v>100</v>
      </c>
    </row>
    <row r="542" spans="1:6" ht="18.75" customHeight="1">
      <c r="A542" s="1474"/>
      <c r="B542" s="267" t="s">
        <v>538</v>
      </c>
      <c r="C542" s="268"/>
      <c r="D542" s="269"/>
      <c r="E542" s="270"/>
      <c r="F542" s="269"/>
    </row>
    <row r="543" spans="1:6" ht="18.75" customHeight="1">
      <c r="A543" s="1474"/>
      <c r="B543" s="276" t="s">
        <v>539</v>
      </c>
      <c r="C543" s="268"/>
      <c r="D543" s="269"/>
      <c r="E543" s="270"/>
      <c r="F543" s="269"/>
    </row>
    <row r="544" spans="1:6" ht="18.75" customHeight="1">
      <c r="A544" s="1474"/>
      <c r="B544" s="277" t="s">
        <v>540</v>
      </c>
      <c r="C544" s="268"/>
      <c r="D544" s="269"/>
      <c r="E544" s="270"/>
      <c r="F544" s="269"/>
    </row>
    <row r="545" spans="1:6" ht="18.75" customHeight="1">
      <c r="A545" s="1474"/>
      <c r="B545" s="267" t="s">
        <v>541</v>
      </c>
      <c r="C545" s="268"/>
      <c r="D545" s="269"/>
      <c r="E545" s="270"/>
      <c r="F545" s="269"/>
    </row>
    <row r="546" spans="1:6" ht="18.75" customHeight="1">
      <c r="A546" s="1474"/>
      <c r="B546" s="276" t="s">
        <v>542</v>
      </c>
      <c r="C546" s="268"/>
      <c r="D546" s="269"/>
      <c r="E546" s="270"/>
      <c r="F546" s="269"/>
    </row>
    <row r="547" spans="1:6" ht="18.75" customHeight="1">
      <c r="A547" s="1474"/>
      <c r="B547" s="276" t="s">
        <v>543</v>
      </c>
      <c r="C547" s="268"/>
      <c r="D547" s="269"/>
      <c r="E547" s="270"/>
      <c r="F547" s="269"/>
    </row>
    <row r="548" spans="1:6" ht="18.75" customHeight="1">
      <c r="A548" s="1474"/>
      <c r="B548" s="276" t="s">
        <v>854</v>
      </c>
      <c r="C548" s="268"/>
      <c r="D548" s="269"/>
      <c r="E548" s="270"/>
      <c r="F548" s="269"/>
    </row>
    <row r="549" spans="1:6" ht="18.75" customHeight="1">
      <c r="A549" s="1474"/>
      <c r="B549" s="276" t="s">
        <v>857</v>
      </c>
      <c r="C549" s="268"/>
      <c r="D549" s="269"/>
      <c r="E549" s="270"/>
      <c r="F549" s="269"/>
    </row>
    <row r="550" spans="1:6" ht="18.75" customHeight="1">
      <c r="A550" s="1474"/>
      <c r="B550" s="276" t="s">
        <v>544</v>
      </c>
      <c r="C550" s="268"/>
      <c r="D550" s="269"/>
      <c r="E550" s="270"/>
      <c r="F550" s="269"/>
    </row>
    <row r="551" spans="1:6" ht="18.75" customHeight="1">
      <c r="A551" s="1474"/>
      <c r="B551" s="276" t="s">
        <v>545</v>
      </c>
      <c r="C551" s="268"/>
      <c r="D551" s="269"/>
      <c r="E551" s="270"/>
      <c r="F551" s="269"/>
    </row>
    <row r="552" spans="1:6" ht="18.75" customHeight="1" thickBot="1">
      <c r="A552" s="1474"/>
      <c r="B552" s="276" t="s">
        <v>546</v>
      </c>
      <c r="C552" s="268"/>
      <c r="D552" s="269"/>
      <c r="E552" s="270"/>
      <c r="F552" s="269"/>
    </row>
    <row r="553" spans="1:6" ht="18.75" customHeight="1" thickBot="1">
      <c r="A553" s="1474"/>
      <c r="B553" s="282" t="s">
        <v>810</v>
      </c>
      <c r="C553" s="283">
        <f>SUM(C538:C552)</f>
        <v>1171</v>
      </c>
      <c r="D553" s="284">
        <f>SUM(D538:D546)</f>
        <v>1171</v>
      </c>
      <c r="E553" s="283">
        <f>SUM(E538:E546)</f>
        <v>1171</v>
      </c>
      <c r="F553" s="283">
        <f>E553/D553*100</f>
        <v>100</v>
      </c>
    </row>
    <row r="554" spans="1:6" ht="18.75" customHeight="1" thickBot="1">
      <c r="A554" s="1475"/>
      <c r="B554" s="282" t="s">
        <v>547</v>
      </c>
      <c r="C554" s="283"/>
      <c r="D554" s="284"/>
      <c r="E554" s="285"/>
      <c r="F554" s="286"/>
    </row>
    <row r="555" spans="1:6" ht="18.75" customHeight="1">
      <c r="A555" s="1467" t="s">
        <v>794</v>
      </c>
      <c r="B555" s="263" t="s">
        <v>536</v>
      </c>
      <c r="C555" s="264"/>
      <c r="D555" s="265"/>
      <c r="E555" s="266"/>
      <c r="F555" s="265"/>
    </row>
    <row r="556" spans="1:6" ht="18.75" customHeight="1">
      <c r="A556" s="1468"/>
      <c r="B556" s="267" t="s">
        <v>537</v>
      </c>
      <c r="C556" s="268"/>
      <c r="D556" s="269"/>
      <c r="E556" s="270"/>
      <c r="F556" s="269"/>
    </row>
    <row r="557" spans="1:6" ht="18.75" customHeight="1">
      <c r="A557" s="1468"/>
      <c r="B557" s="267" t="s">
        <v>816</v>
      </c>
      <c r="C557" s="268"/>
      <c r="D557" s="269"/>
      <c r="E557" s="270"/>
      <c r="F557" s="269"/>
    </row>
    <row r="558" spans="1:6" ht="18.75" customHeight="1">
      <c r="A558" s="1468"/>
      <c r="B558" s="267" t="s">
        <v>855</v>
      </c>
      <c r="C558" s="268"/>
      <c r="D558" s="269">
        <v>9274</v>
      </c>
      <c r="E558" s="270">
        <v>9268</v>
      </c>
      <c r="F558" s="269">
        <f>E558/D558*100</f>
        <v>99.93530299762777</v>
      </c>
    </row>
    <row r="559" spans="1:6" ht="18.75" customHeight="1">
      <c r="A559" s="1468"/>
      <c r="B559" s="267" t="s">
        <v>538</v>
      </c>
      <c r="C559" s="268"/>
      <c r="D559" s="269"/>
      <c r="E559" s="270"/>
      <c r="F559" s="269"/>
    </row>
    <row r="560" spans="1:6" ht="18.75" customHeight="1">
      <c r="A560" s="1468"/>
      <c r="B560" s="276" t="s">
        <v>539</v>
      </c>
      <c r="C560" s="268"/>
      <c r="D560" s="269"/>
      <c r="E560" s="270"/>
      <c r="F560" s="269"/>
    </row>
    <row r="561" spans="1:6" ht="18.75" customHeight="1">
      <c r="A561" s="1468"/>
      <c r="B561" s="277" t="s">
        <v>540</v>
      </c>
      <c r="C561" s="268"/>
      <c r="D561" s="269"/>
      <c r="E561" s="270"/>
      <c r="F561" s="269"/>
    </row>
    <row r="562" spans="1:6" ht="18.75" customHeight="1">
      <c r="A562" s="1468"/>
      <c r="B562" s="267" t="s">
        <v>541</v>
      </c>
      <c r="C562" s="268"/>
      <c r="D562" s="269"/>
      <c r="E562" s="270"/>
      <c r="F562" s="269"/>
    </row>
    <row r="563" spans="1:6" ht="18.75" customHeight="1">
      <c r="A563" s="1468"/>
      <c r="B563" s="276" t="s">
        <v>542</v>
      </c>
      <c r="C563" s="268"/>
      <c r="D563" s="269"/>
      <c r="E563" s="270"/>
      <c r="F563" s="269"/>
    </row>
    <row r="564" spans="1:6" ht="18.75" customHeight="1">
      <c r="A564" s="1468"/>
      <c r="B564" s="276" t="s">
        <v>543</v>
      </c>
      <c r="C564" s="268"/>
      <c r="D564" s="269"/>
      <c r="E564" s="270"/>
      <c r="F564" s="269"/>
    </row>
    <row r="565" spans="1:6" ht="18.75" customHeight="1">
      <c r="A565" s="1468"/>
      <c r="B565" s="276" t="s">
        <v>854</v>
      </c>
      <c r="C565" s="268"/>
      <c r="D565" s="269"/>
      <c r="E565" s="270"/>
      <c r="F565" s="269"/>
    </row>
    <row r="566" spans="1:6" ht="18.75" customHeight="1">
      <c r="A566" s="1468"/>
      <c r="B566" s="276" t="s">
        <v>857</v>
      </c>
      <c r="C566" s="268"/>
      <c r="D566" s="269"/>
      <c r="E566" s="270"/>
      <c r="F566" s="269"/>
    </row>
    <row r="567" spans="1:6" ht="18.75" customHeight="1">
      <c r="A567" s="1468"/>
      <c r="B567" s="276" t="s">
        <v>544</v>
      </c>
      <c r="C567" s="268"/>
      <c r="D567" s="269"/>
      <c r="E567" s="270"/>
      <c r="F567" s="269"/>
    </row>
    <row r="568" spans="1:6" ht="18.75" customHeight="1">
      <c r="A568" s="1468"/>
      <c r="B568" s="276" t="s">
        <v>545</v>
      </c>
      <c r="C568" s="268"/>
      <c r="D568" s="269"/>
      <c r="E568" s="270"/>
      <c r="F568" s="269"/>
    </row>
    <row r="569" spans="1:6" ht="18.75" customHeight="1" thickBot="1">
      <c r="A569" s="1468"/>
      <c r="B569" s="276" t="s">
        <v>546</v>
      </c>
      <c r="C569" s="268"/>
      <c r="D569" s="269"/>
      <c r="E569" s="270"/>
      <c r="F569" s="269"/>
    </row>
    <row r="570" spans="1:6" ht="18.75" customHeight="1" thickBot="1">
      <c r="A570" s="1468"/>
      <c r="B570" s="282" t="s">
        <v>810</v>
      </c>
      <c r="C570" s="283">
        <f>SUM(C555:C569)</f>
        <v>0</v>
      </c>
      <c r="D570" s="284">
        <f>SUM(D555:D563)</f>
        <v>9274</v>
      </c>
      <c r="E570" s="283">
        <f>SUM(E555:E563)</f>
        <v>9268</v>
      </c>
      <c r="F570" s="283">
        <f>E570/D570*100</f>
        <v>99.93530299762777</v>
      </c>
    </row>
    <row r="571" spans="1:6" ht="18.75" customHeight="1" thickBot="1">
      <c r="A571" s="1469"/>
      <c r="B571" s="282" t="s">
        <v>547</v>
      </c>
      <c r="C571" s="283"/>
      <c r="D571" s="284"/>
      <c r="E571" s="285"/>
      <c r="F571" s="286"/>
    </row>
    <row r="572" spans="1:6" ht="18.75" customHeight="1">
      <c r="A572" s="1467" t="s">
        <v>982</v>
      </c>
      <c r="B572" s="263" t="s">
        <v>536</v>
      </c>
      <c r="C572" s="264"/>
      <c r="D572" s="265"/>
      <c r="E572" s="266"/>
      <c r="F572" s="265"/>
    </row>
    <row r="573" spans="1:6" ht="18.75" customHeight="1">
      <c r="A573" s="1468"/>
      <c r="B573" s="267" t="s">
        <v>537</v>
      </c>
      <c r="C573" s="268"/>
      <c r="D573" s="269"/>
      <c r="E573" s="270"/>
      <c r="F573" s="269"/>
    </row>
    <row r="574" spans="1:6" ht="18.75" customHeight="1">
      <c r="A574" s="1468"/>
      <c r="B574" s="267" t="s">
        <v>816</v>
      </c>
      <c r="C574" s="268"/>
      <c r="D574" s="269"/>
      <c r="E574" s="270"/>
      <c r="F574" s="269"/>
    </row>
    <row r="575" spans="1:6" ht="18.75" customHeight="1">
      <c r="A575" s="1468"/>
      <c r="B575" s="267" t="s">
        <v>855</v>
      </c>
      <c r="C575" s="268"/>
      <c r="D575" s="269">
        <v>1400</v>
      </c>
      <c r="E575" s="270">
        <v>1400</v>
      </c>
      <c r="F575" s="269">
        <f>E575/D575*100</f>
        <v>100</v>
      </c>
    </row>
    <row r="576" spans="1:6" ht="18.75" customHeight="1">
      <c r="A576" s="1468"/>
      <c r="B576" s="267" t="s">
        <v>538</v>
      </c>
      <c r="C576" s="268"/>
      <c r="D576" s="269"/>
      <c r="E576" s="270"/>
      <c r="F576" s="269"/>
    </row>
    <row r="577" spans="1:6" ht="18.75" customHeight="1">
      <c r="A577" s="1468"/>
      <c r="B577" s="276" t="s">
        <v>539</v>
      </c>
      <c r="C577" s="268"/>
      <c r="D577" s="269"/>
      <c r="E577" s="270"/>
      <c r="F577" s="269"/>
    </row>
    <row r="578" spans="1:6" ht="18.75" customHeight="1">
      <c r="A578" s="1468"/>
      <c r="B578" s="277" t="s">
        <v>540</v>
      </c>
      <c r="C578" s="268"/>
      <c r="D578" s="269"/>
      <c r="E578" s="270"/>
      <c r="F578" s="269"/>
    </row>
    <row r="579" spans="1:6" ht="18.75" customHeight="1">
      <c r="A579" s="1468"/>
      <c r="B579" s="267" t="s">
        <v>541</v>
      </c>
      <c r="C579" s="268"/>
      <c r="D579" s="269"/>
      <c r="E579" s="270"/>
      <c r="F579" s="269"/>
    </row>
    <row r="580" spans="1:6" ht="18.75" customHeight="1">
      <c r="A580" s="1468"/>
      <c r="B580" s="276" t="s">
        <v>542</v>
      </c>
      <c r="C580" s="268"/>
      <c r="D580" s="269"/>
      <c r="E580" s="270"/>
      <c r="F580" s="269"/>
    </row>
    <row r="581" spans="1:6" ht="18.75" customHeight="1">
      <c r="A581" s="1468"/>
      <c r="B581" s="276" t="s">
        <v>543</v>
      </c>
      <c r="C581" s="268"/>
      <c r="D581" s="269"/>
      <c r="E581" s="270"/>
      <c r="F581" s="269"/>
    </row>
    <row r="582" spans="1:6" ht="18.75" customHeight="1">
      <c r="A582" s="1468"/>
      <c r="B582" s="276" t="s">
        <v>854</v>
      </c>
      <c r="C582" s="268"/>
      <c r="D582" s="269"/>
      <c r="E582" s="270"/>
      <c r="F582" s="269"/>
    </row>
    <row r="583" spans="1:6" ht="18.75" customHeight="1">
      <c r="A583" s="1468"/>
      <c r="B583" s="276" t="s">
        <v>857</v>
      </c>
      <c r="C583" s="268"/>
      <c r="D583" s="269"/>
      <c r="E583" s="270"/>
      <c r="F583" s="269"/>
    </row>
    <row r="584" spans="1:6" ht="18.75" customHeight="1">
      <c r="A584" s="1468"/>
      <c r="B584" s="276" t="s">
        <v>544</v>
      </c>
      <c r="C584" s="268"/>
      <c r="D584" s="269"/>
      <c r="E584" s="270"/>
      <c r="F584" s="269"/>
    </row>
    <row r="585" spans="1:6" ht="18.75" customHeight="1">
      <c r="A585" s="1468"/>
      <c r="B585" s="276" t="s">
        <v>545</v>
      </c>
      <c r="C585" s="268"/>
      <c r="D585" s="269"/>
      <c r="E585" s="270"/>
      <c r="F585" s="269"/>
    </row>
    <row r="586" spans="1:6" ht="18.75" customHeight="1" thickBot="1">
      <c r="A586" s="1468"/>
      <c r="B586" s="276" t="s">
        <v>546</v>
      </c>
      <c r="C586" s="268"/>
      <c r="D586" s="269"/>
      <c r="E586" s="270"/>
      <c r="F586" s="269"/>
    </row>
    <row r="587" spans="1:6" ht="18.75" customHeight="1" thickBot="1">
      <c r="A587" s="1468"/>
      <c r="B587" s="282" t="s">
        <v>810</v>
      </c>
      <c r="C587" s="283">
        <f>SUM(C572:C586)</f>
        <v>0</v>
      </c>
      <c r="D587" s="284">
        <f>SUM(D572:D580)</f>
        <v>1400</v>
      </c>
      <c r="E587" s="283">
        <f>SUM(E572:E580)</f>
        <v>1400</v>
      </c>
      <c r="F587" s="283">
        <f>E587/D587*100</f>
        <v>100</v>
      </c>
    </row>
    <row r="588" spans="1:6" ht="18.75" customHeight="1" thickBot="1">
      <c r="A588" s="1469"/>
      <c r="B588" s="282" t="s">
        <v>547</v>
      </c>
      <c r="C588" s="283"/>
      <c r="D588" s="284"/>
      <c r="E588" s="285"/>
      <c r="F588" s="286"/>
    </row>
    <row r="589" spans="1:6" ht="18.75" customHeight="1">
      <c r="A589" s="1467" t="s">
        <v>916</v>
      </c>
      <c r="B589" s="263" t="s">
        <v>536</v>
      </c>
      <c r="C589" s="264"/>
      <c r="D589" s="265"/>
      <c r="E589" s="266"/>
      <c r="F589" s="265"/>
    </row>
    <row r="590" spans="1:6" ht="18.75" customHeight="1">
      <c r="A590" s="1468"/>
      <c r="B590" s="267" t="s">
        <v>537</v>
      </c>
      <c r="C590" s="268"/>
      <c r="D590" s="269"/>
      <c r="E590" s="270"/>
      <c r="F590" s="269"/>
    </row>
    <row r="591" spans="1:6" ht="18.75" customHeight="1">
      <c r="A591" s="1468"/>
      <c r="B591" s="267" t="s">
        <v>816</v>
      </c>
      <c r="C591" s="268"/>
      <c r="D591" s="269"/>
      <c r="E591" s="270"/>
      <c r="F591" s="269"/>
    </row>
    <row r="592" spans="1:6" ht="18.75" customHeight="1">
      <c r="A592" s="1468"/>
      <c r="B592" s="267" t="s">
        <v>855</v>
      </c>
      <c r="C592" s="268">
        <v>675</v>
      </c>
      <c r="D592" s="269">
        <v>593</v>
      </c>
      <c r="E592" s="270">
        <v>594</v>
      </c>
      <c r="F592" s="269">
        <f>E592/D592*100</f>
        <v>100.16863406408095</v>
      </c>
    </row>
    <row r="593" spans="1:6" ht="18.75" customHeight="1">
      <c r="A593" s="1468"/>
      <c r="B593" s="267" t="s">
        <v>538</v>
      </c>
      <c r="C593" s="268"/>
      <c r="D593" s="269"/>
      <c r="E593" s="270"/>
      <c r="F593" s="269"/>
    </row>
    <row r="594" spans="1:6" ht="18.75" customHeight="1">
      <c r="A594" s="1468"/>
      <c r="B594" s="276" t="s">
        <v>539</v>
      </c>
      <c r="C594" s="268"/>
      <c r="D594" s="269"/>
      <c r="E594" s="270"/>
      <c r="F594" s="269"/>
    </row>
    <row r="595" spans="1:6" ht="18.75" customHeight="1">
      <c r="A595" s="1468"/>
      <c r="B595" s="277" t="s">
        <v>540</v>
      </c>
      <c r="C595" s="268"/>
      <c r="D595" s="269"/>
      <c r="E595" s="270"/>
      <c r="F595" s="269"/>
    </row>
    <row r="596" spans="1:6" ht="18.75" customHeight="1">
      <c r="A596" s="1468"/>
      <c r="B596" s="267" t="s">
        <v>541</v>
      </c>
      <c r="C596" s="268"/>
      <c r="D596" s="269"/>
      <c r="E596" s="270"/>
      <c r="F596" s="269"/>
    </row>
    <row r="597" spans="1:6" ht="18.75" customHeight="1">
      <c r="A597" s="1468"/>
      <c r="B597" s="276" t="s">
        <v>542</v>
      </c>
      <c r="C597" s="268"/>
      <c r="D597" s="269"/>
      <c r="E597" s="270"/>
      <c r="F597" s="269"/>
    </row>
    <row r="598" spans="1:6" ht="18.75" customHeight="1">
      <c r="A598" s="1468"/>
      <c r="B598" s="276" t="s">
        <v>543</v>
      </c>
      <c r="C598" s="268"/>
      <c r="D598" s="269"/>
      <c r="E598" s="270"/>
      <c r="F598" s="269"/>
    </row>
    <row r="599" spans="1:6" ht="18.75" customHeight="1">
      <c r="A599" s="1468"/>
      <c r="B599" s="276" t="s">
        <v>854</v>
      </c>
      <c r="C599" s="268"/>
      <c r="D599" s="269"/>
      <c r="E599" s="270"/>
      <c r="F599" s="269"/>
    </row>
    <row r="600" spans="1:6" ht="18.75" customHeight="1">
      <c r="A600" s="1468"/>
      <c r="B600" s="276" t="s">
        <v>857</v>
      </c>
      <c r="C600" s="268"/>
      <c r="D600" s="269"/>
      <c r="E600" s="270"/>
      <c r="F600" s="269"/>
    </row>
    <row r="601" spans="1:6" ht="18.75" customHeight="1">
      <c r="A601" s="1468"/>
      <c r="B601" s="276" t="s">
        <v>544</v>
      </c>
      <c r="C601" s="268"/>
      <c r="D601" s="269"/>
      <c r="E601" s="270"/>
      <c r="F601" s="269"/>
    </row>
    <row r="602" spans="1:6" ht="18.75" customHeight="1">
      <c r="A602" s="1468"/>
      <c r="B602" s="276" t="s">
        <v>545</v>
      </c>
      <c r="C602" s="268"/>
      <c r="D602" s="269"/>
      <c r="E602" s="270"/>
      <c r="F602" s="269"/>
    </row>
    <row r="603" spans="1:6" ht="18.75" customHeight="1" thickBot="1">
      <c r="A603" s="1468"/>
      <c r="B603" s="276" t="s">
        <v>546</v>
      </c>
      <c r="C603" s="268"/>
      <c r="D603" s="269"/>
      <c r="E603" s="270"/>
      <c r="F603" s="269"/>
    </row>
    <row r="604" spans="1:6" ht="18.75" customHeight="1" thickBot="1">
      <c r="A604" s="1468"/>
      <c r="B604" s="282" t="s">
        <v>810</v>
      </c>
      <c r="C604" s="283">
        <f>SUM(C589:C603)</f>
        <v>675</v>
      </c>
      <c r="D604" s="284">
        <f>SUM(D589:D597)</f>
        <v>593</v>
      </c>
      <c r="E604" s="283">
        <f>SUM(E589:E597)</f>
        <v>594</v>
      </c>
      <c r="F604" s="283">
        <f>E604/D604*100</f>
        <v>100.16863406408095</v>
      </c>
    </row>
    <row r="605" spans="1:6" ht="18.75" customHeight="1" thickBot="1">
      <c r="A605" s="1469"/>
      <c r="B605" s="282" t="s">
        <v>547</v>
      </c>
      <c r="C605" s="283"/>
      <c r="D605" s="284"/>
      <c r="E605" s="285"/>
      <c r="F605" s="286"/>
    </row>
    <row r="606" spans="1:6" ht="18.75" customHeight="1">
      <c r="A606" s="1467" t="s">
        <v>917</v>
      </c>
      <c r="B606" s="263" t="s">
        <v>536</v>
      </c>
      <c r="C606" s="264"/>
      <c r="D606" s="265"/>
      <c r="E606" s="266"/>
      <c r="F606" s="265"/>
    </row>
    <row r="607" spans="1:6" ht="18.75" customHeight="1">
      <c r="A607" s="1468"/>
      <c r="B607" s="267" t="s">
        <v>537</v>
      </c>
      <c r="C607" s="268"/>
      <c r="D607" s="269"/>
      <c r="E607" s="270"/>
      <c r="F607" s="269"/>
    </row>
    <row r="608" spans="1:6" ht="18.75" customHeight="1">
      <c r="A608" s="1468"/>
      <c r="B608" s="267" t="s">
        <v>816</v>
      </c>
      <c r="C608" s="268"/>
      <c r="D608" s="269">
        <v>7133</v>
      </c>
      <c r="E608" s="270">
        <v>7133</v>
      </c>
      <c r="F608" s="269"/>
    </row>
    <row r="609" spans="1:6" ht="18.75" customHeight="1">
      <c r="A609" s="1468"/>
      <c r="B609" s="267" t="s">
        <v>855</v>
      </c>
      <c r="C609" s="268">
        <v>1709</v>
      </c>
      <c r="D609" s="269">
        <v>1621</v>
      </c>
      <c r="E609" s="270">
        <v>1522</v>
      </c>
      <c r="F609" s="269">
        <f>E609/D609*100</f>
        <v>93.89265885256015</v>
      </c>
    </row>
    <row r="610" spans="1:6" ht="18.75" customHeight="1">
      <c r="A610" s="1468"/>
      <c r="B610" s="267" t="s">
        <v>538</v>
      </c>
      <c r="C610" s="268"/>
      <c r="D610" s="269"/>
      <c r="E610" s="270"/>
      <c r="F610" s="269"/>
    </row>
    <row r="611" spans="1:6" ht="18.75" customHeight="1">
      <c r="A611" s="1468"/>
      <c r="B611" s="276" t="s">
        <v>539</v>
      </c>
      <c r="C611" s="268"/>
      <c r="D611" s="269"/>
      <c r="E611" s="270"/>
      <c r="F611" s="269"/>
    </row>
    <row r="612" spans="1:6" ht="18.75" customHeight="1">
      <c r="A612" s="1468"/>
      <c r="B612" s="277" t="s">
        <v>540</v>
      </c>
      <c r="C612" s="268"/>
      <c r="D612" s="269"/>
      <c r="E612" s="270"/>
      <c r="F612" s="269"/>
    </row>
    <row r="613" spans="1:6" ht="18.75" customHeight="1">
      <c r="A613" s="1468"/>
      <c r="B613" s="267" t="s">
        <v>541</v>
      </c>
      <c r="C613" s="268"/>
      <c r="D613" s="269"/>
      <c r="E613" s="270"/>
      <c r="F613" s="269"/>
    </row>
    <row r="614" spans="1:6" ht="18.75" customHeight="1">
      <c r="A614" s="1468"/>
      <c r="B614" s="276" t="s">
        <v>542</v>
      </c>
      <c r="C614" s="268"/>
      <c r="D614" s="269"/>
      <c r="E614" s="270"/>
      <c r="F614" s="269"/>
    </row>
    <row r="615" spans="1:6" ht="18.75" customHeight="1">
      <c r="A615" s="1468"/>
      <c r="B615" s="276" t="s">
        <v>543</v>
      </c>
      <c r="C615" s="268"/>
      <c r="D615" s="269"/>
      <c r="E615" s="270"/>
      <c r="F615" s="269"/>
    </row>
    <row r="616" spans="1:6" ht="18.75" customHeight="1">
      <c r="A616" s="1468"/>
      <c r="B616" s="276" t="s">
        <v>854</v>
      </c>
      <c r="C616" s="268"/>
      <c r="D616" s="269"/>
      <c r="E616" s="270"/>
      <c r="F616" s="269"/>
    </row>
    <row r="617" spans="1:6" ht="18.75" customHeight="1">
      <c r="A617" s="1468"/>
      <c r="B617" s="276" t="s">
        <v>857</v>
      </c>
      <c r="C617" s="268"/>
      <c r="D617" s="269"/>
      <c r="E617" s="270"/>
      <c r="F617" s="269"/>
    </row>
    <row r="618" spans="1:6" ht="18.75" customHeight="1">
      <c r="A618" s="1468"/>
      <c r="B618" s="276" t="s">
        <v>544</v>
      </c>
      <c r="C618" s="268"/>
      <c r="D618" s="269"/>
      <c r="E618" s="270"/>
      <c r="F618" s="269"/>
    </row>
    <row r="619" spans="1:6" ht="18.75" customHeight="1">
      <c r="A619" s="1468"/>
      <c r="B619" s="276" t="s">
        <v>545</v>
      </c>
      <c r="C619" s="268"/>
      <c r="D619" s="269"/>
      <c r="E619" s="270"/>
      <c r="F619" s="269"/>
    </row>
    <row r="620" spans="1:6" ht="18.75" customHeight="1" thickBot="1">
      <c r="A620" s="1468"/>
      <c r="B620" s="276" t="s">
        <v>546</v>
      </c>
      <c r="C620" s="268"/>
      <c r="D620" s="269"/>
      <c r="E620" s="270"/>
      <c r="F620" s="269"/>
    </row>
    <row r="621" spans="1:6" ht="18.75" customHeight="1" thickBot="1">
      <c r="A621" s="1468"/>
      <c r="B621" s="282" t="s">
        <v>810</v>
      </c>
      <c r="C621" s="283">
        <f>SUM(C606:C620)</f>
        <v>1709</v>
      </c>
      <c r="D621" s="284">
        <f>SUM(D606:D614)</f>
        <v>8754</v>
      </c>
      <c r="E621" s="283">
        <f>SUM(E606:E614)</f>
        <v>8655</v>
      </c>
      <c r="F621" s="283">
        <f>E621/D621*100</f>
        <v>98.86908841672378</v>
      </c>
    </row>
    <row r="622" spans="1:6" ht="18.75" customHeight="1" thickBot="1">
      <c r="A622" s="1469"/>
      <c r="B622" s="282" t="s">
        <v>547</v>
      </c>
      <c r="C622" s="283"/>
      <c r="D622" s="284"/>
      <c r="E622" s="285"/>
      <c r="F622" s="286"/>
    </row>
    <row r="623" spans="1:6" ht="18.75" customHeight="1">
      <c r="A623" s="1467" t="s">
        <v>564</v>
      </c>
      <c r="B623" s="263" t="s">
        <v>536</v>
      </c>
      <c r="C623" s="264"/>
      <c r="D623" s="265"/>
      <c r="E623" s="266"/>
      <c r="F623" s="265"/>
    </row>
    <row r="624" spans="1:6" ht="18.75" customHeight="1">
      <c r="A624" s="1468"/>
      <c r="B624" s="267" t="s">
        <v>537</v>
      </c>
      <c r="C624" s="268"/>
      <c r="D624" s="269"/>
      <c r="E624" s="270"/>
      <c r="F624" s="269"/>
    </row>
    <row r="625" spans="1:6" ht="18.75" customHeight="1">
      <c r="A625" s="1468"/>
      <c r="B625" s="267" t="s">
        <v>816</v>
      </c>
      <c r="C625" s="268"/>
      <c r="D625" s="269"/>
      <c r="E625" s="270"/>
      <c r="F625" s="269"/>
    </row>
    <row r="626" spans="1:6" ht="18.75" customHeight="1">
      <c r="A626" s="1468"/>
      <c r="B626" s="267" t="s">
        <v>855</v>
      </c>
      <c r="C626" s="268">
        <v>600</v>
      </c>
      <c r="D626" s="269">
        <v>600</v>
      </c>
      <c r="E626" s="270">
        <v>275</v>
      </c>
      <c r="F626" s="269">
        <f>E626/D626*100</f>
        <v>45.83333333333333</v>
      </c>
    </row>
    <row r="627" spans="1:6" ht="18.75" customHeight="1">
      <c r="A627" s="1468"/>
      <c r="B627" s="267" t="s">
        <v>538</v>
      </c>
      <c r="C627" s="268">
        <v>1000</v>
      </c>
      <c r="D627" s="269">
        <v>1000</v>
      </c>
      <c r="E627" s="270">
        <v>915</v>
      </c>
      <c r="F627" s="269">
        <f>E627/D627*100</f>
        <v>91.5</v>
      </c>
    </row>
    <row r="628" spans="1:6" ht="18.75" customHeight="1">
      <c r="A628" s="1468"/>
      <c r="B628" s="276" t="s">
        <v>539</v>
      </c>
      <c r="C628" s="268"/>
      <c r="D628" s="269"/>
      <c r="E628" s="270"/>
      <c r="F628" s="269"/>
    </row>
    <row r="629" spans="1:6" ht="18.75" customHeight="1">
      <c r="A629" s="1468"/>
      <c r="B629" s="277" t="s">
        <v>540</v>
      </c>
      <c r="C629" s="268"/>
      <c r="D629" s="269">
        <v>387</v>
      </c>
      <c r="E629" s="270">
        <v>387</v>
      </c>
      <c r="F629" s="269">
        <f>E629/D629*100</f>
        <v>100</v>
      </c>
    </row>
    <row r="630" spans="1:6" ht="18.75" customHeight="1">
      <c r="A630" s="1468"/>
      <c r="B630" s="267" t="s">
        <v>541</v>
      </c>
      <c r="C630" s="268"/>
      <c r="D630" s="269"/>
      <c r="E630" s="270"/>
      <c r="F630" s="269"/>
    </row>
    <row r="631" spans="1:6" ht="18.75" customHeight="1">
      <c r="A631" s="1468"/>
      <c r="B631" s="276" t="s">
        <v>542</v>
      </c>
      <c r="C631" s="268"/>
      <c r="D631" s="269"/>
      <c r="E631" s="270"/>
      <c r="F631" s="269"/>
    </row>
    <row r="632" spans="1:6" ht="18.75" customHeight="1">
      <c r="A632" s="1468"/>
      <c r="B632" s="276" t="s">
        <v>543</v>
      </c>
      <c r="C632" s="268"/>
      <c r="D632" s="269"/>
      <c r="E632" s="270"/>
      <c r="F632" s="269"/>
    </row>
    <row r="633" spans="1:6" ht="18.75" customHeight="1">
      <c r="A633" s="1468"/>
      <c r="B633" s="276" t="s">
        <v>854</v>
      </c>
      <c r="C633" s="268"/>
      <c r="D633" s="269"/>
      <c r="E633" s="270"/>
      <c r="F633" s="269"/>
    </row>
    <row r="634" spans="1:6" ht="18.75" customHeight="1">
      <c r="A634" s="1468"/>
      <c r="B634" s="276" t="s">
        <v>857</v>
      </c>
      <c r="C634" s="268"/>
      <c r="D634" s="269"/>
      <c r="E634" s="270"/>
      <c r="F634" s="269"/>
    </row>
    <row r="635" spans="1:6" ht="18.75" customHeight="1">
      <c r="A635" s="1468"/>
      <c r="B635" s="276" t="s">
        <v>544</v>
      </c>
      <c r="C635" s="268"/>
      <c r="D635" s="269"/>
      <c r="E635" s="270"/>
      <c r="F635" s="269"/>
    </row>
    <row r="636" spans="1:6" ht="18.75" customHeight="1">
      <c r="A636" s="1468"/>
      <c r="B636" s="276" t="s">
        <v>545</v>
      </c>
      <c r="C636" s="268"/>
      <c r="D636" s="269"/>
      <c r="E636" s="270"/>
      <c r="F636" s="269"/>
    </row>
    <row r="637" spans="1:6" ht="18.75" customHeight="1" thickBot="1">
      <c r="A637" s="1468"/>
      <c r="B637" s="276" t="s">
        <v>546</v>
      </c>
      <c r="C637" s="268"/>
      <c r="D637" s="269"/>
      <c r="E637" s="270"/>
      <c r="F637" s="269"/>
    </row>
    <row r="638" spans="1:6" ht="18.75" customHeight="1" thickBot="1">
      <c r="A638" s="1468"/>
      <c r="B638" s="282" t="s">
        <v>810</v>
      </c>
      <c r="C638" s="283">
        <f>SUM(C623:C637)</f>
        <v>1600</v>
      </c>
      <c r="D638" s="284">
        <f>SUM(D623:D631)</f>
        <v>1987</v>
      </c>
      <c r="E638" s="283">
        <f>SUM(E623:E631)</f>
        <v>1577</v>
      </c>
      <c r="F638" s="283">
        <f>E638/D638*100</f>
        <v>79.3658782083543</v>
      </c>
    </row>
    <row r="639" spans="1:6" ht="18.75" customHeight="1" thickBot="1">
      <c r="A639" s="1469"/>
      <c r="B639" s="282" t="s">
        <v>547</v>
      </c>
      <c r="C639" s="283"/>
      <c r="D639" s="284"/>
      <c r="E639" s="285"/>
      <c r="F639" s="290"/>
    </row>
    <row r="640" spans="1:6" ht="18.75" customHeight="1">
      <c r="A640" s="1467" t="s">
        <v>565</v>
      </c>
      <c r="B640" s="263" t="s">
        <v>536</v>
      </c>
      <c r="C640" s="264"/>
      <c r="D640" s="265"/>
      <c r="E640" s="266"/>
      <c r="F640" s="265"/>
    </row>
    <row r="641" spans="1:6" ht="18.75" customHeight="1">
      <c r="A641" s="1468"/>
      <c r="B641" s="267" t="s">
        <v>537</v>
      </c>
      <c r="C641" s="268"/>
      <c r="D641" s="269"/>
      <c r="E641" s="270"/>
      <c r="F641" s="269"/>
    </row>
    <row r="642" spans="1:6" ht="18.75" customHeight="1">
      <c r="A642" s="1468"/>
      <c r="B642" s="267" t="s">
        <v>816</v>
      </c>
      <c r="C642" s="268"/>
      <c r="D642" s="269"/>
      <c r="E642" s="270"/>
      <c r="F642" s="269"/>
    </row>
    <row r="643" spans="1:6" ht="18.75" customHeight="1">
      <c r="A643" s="1468"/>
      <c r="B643" s="267" t="s">
        <v>855</v>
      </c>
      <c r="C643" s="268">
        <v>350</v>
      </c>
      <c r="D643" s="269">
        <v>350</v>
      </c>
      <c r="E643" s="270">
        <v>294</v>
      </c>
      <c r="F643" s="269">
        <f>E643/D643*100</f>
        <v>84</v>
      </c>
    </row>
    <row r="644" spans="1:6" ht="18.75" customHeight="1">
      <c r="A644" s="1468"/>
      <c r="B644" s="267" t="s">
        <v>538</v>
      </c>
      <c r="C644" s="268"/>
      <c r="D644" s="269"/>
      <c r="E644" s="270"/>
      <c r="F644" s="269"/>
    </row>
    <row r="645" spans="1:6" ht="18.75" customHeight="1">
      <c r="A645" s="1468"/>
      <c r="B645" s="276" t="s">
        <v>539</v>
      </c>
      <c r="C645" s="268"/>
      <c r="D645" s="269"/>
      <c r="E645" s="270"/>
      <c r="F645" s="269"/>
    </row>
    <row r="646" spans="1:6" ht="18.75" customHeight="1">
      <c r="A646" s="1468"/>
      <c r="B646" s="277" t="s">
        <v>540</v>
      </c>
      <c r="C646" s="268"/>
      <c r="D646" s="269"/>
      <c r="E646" s="270"/>
      <c r="F646" s="269"/>
    </row>
    <row r="647" spans="1:6" ht="18.75" customHeight="1">
      <c r="A647" s="1468"/>
      <c r="B647" s="267" t="s">
        <v>541</v>
      </c>
      <c r="C647" s="268"/>
      <c r="D647" s="269"/>
      <c r="E647" s="270"/>
      <c r="F647" s="269"/>
    </row>
    <row r="648" spans="1:6" ht="18.75" customHeight="1">
      <c r="A648" s="1468"/>
      <c r="B648" s="276" t="s">
        <v>542</v>
      </c>
      <c r="C648" s="268"/>
      <c r="D648" s="269"/>
      <c r="E648" s="270"/>
      <c r="F648" s="269"/>
    </row>
    <row r="649" spans="1:6" ht="18.75" customHeight="1">
      <c r="A649" s="1468"/>
      <c r="B649" s="276" t="s">
        <v>543</v>
      </c>
      <c r="C649" s="268"/>
      <c r="D649" s="269"/>
      <c r="E649" s="270"/>
      <c r="F649" s="269"/>
    </row>
    <row r="650" spans="1:6" ht="18.75" customHeight="1">
      <c r="A650" s="1468"/>
      <c r="B650" s="276" t="s">
        <v>854</v>
      </c>
      <c r="C650" s="268"/>
      <c r="D650" s="269"/>
      <c r="E650" s="270"/>
      <c r="F650" s="269"/>
    </row>
    <row r="651" spans="1:6" ht="18.75" customHeight="1">
      <c r="A651" s="1468"/>
      <c r="B651" s="276" t="s">
        <v>857</v>
      </c>
      <c r="C651" s="268"/>
      <c r="D651" s="269"/>
      <c r="E651" s="270"/>
      <c r="F651" s="269"/>
    </row>
    <row r="652" spans="1:6" ht="18.75" customHeight="1">
      <c r="A652" s="1468"/>
      <c r="B652" s="276" t="s">
        <v>544</v>
      </c>
      <c r="C652" s="268"/>
      <c r="D652" s="269"/>
      <c r="E652" s="270"/>
      <c r="F652" s="269"/>
    </row>
    <row r="653" spans="1:6" ht="18.75" customHeight="1">
      <c r="A653" s="1468"/>
      <c r="B653" s="276" t="s">
        <v>545</v>
      </c>
      <c r="C653" s="268"/>
      <c r="D653" s="269"/>
      <c r="E653" s="270"/>
      <c r="F653" s="269"/>
    </row>
    <row r="654" spans="1:6" ht="18.75" customHeight="1" thickBot="1">
      <c r="A654" s="1468"/>
      <c r="B654" s="276" t="s">
        <v>546</v>
      </c>
      <c r="C654" s="268"/>
      <c r="D654" s="269"/>
      <c r="E654" s="270"/>
      <c r="F654" s="291"/>
    </row>
    <row r="655" spans="1:6" ht="18.75" customHeight="1" thickBot="1">
      <c r="A655" s="1468"/>
      <c r="B655" s="282" t="s">
        <v>810</v>
      </c>
      <c r="C655" s="283">
        <f>SUM(C640:C654)</f>
        <v>350</v>
      </c>
      <c r="D655" s="284">
        <f>SUM(D640:D648)</f>
        <v>350</v>
      </c>
      <c r="E655" s="283">
        <f>SUM(E640:E648)</f>
        <v>294</v>
      </c>
      <c r="F655" s="292">
        <f>E655/D655*100</f>
        <v>84</v>
      </c>
    </row>
    <row r="656" spans="1:6" ht="18.75" customHeight="1" thickBot="1">
      <c r="A656" s="1469"/>
      <c r="B656" s="282" t="s">
        <v>547</v>
      </c>
      <c r="C656" s="283"/>
      <c r="D656" s="284"/>
      <c r="E656" s="285"/>
      <c r="F656" s="286"/>
    </row>
    <row r="657" spans="1:6" ht="18.75" customHeight="1" thickBot="1">
      <c r="A657" s="260" t="s">
        <v>853</v>
      </c>
      <c r="B657" s="261" t="s">
        <v>534</v>
      </c>
      <c r="C657" s="262" t="s">
        <v>963</v>
      </c>
      <c r="D657" s="262" t="s">
        <v>964</v>
      </c>
      <c r="E657" s="262" t="s">
        <v>965</v>
      </c>
      <c r="F657" s="262" t="s">
        <v>1014</v>
      </c>
    </row>
    <row r="658" spans="1:6" ht="18.75" customHeight="1">
      <c r="A658" s="1467" t="s">
        <v>918</v>
      </c>
      <c r="B658" s="263" t="s">
        <v>536</v>
      </c>
      <c r="C658" s="264"/>
      <c r="D658" s="265"/>
      <c r="E658" s="266"/>
      <c r="F658" s="265"/>
    </row>
    <row r="659" spans="1:6" ht="18.75" customHeight="1">
      <c r="A659" s="1468"/>
      <c r="B659" s="267" t="s">
        <v>537</v>
      </c>
      <c r="C659" s="268"/>
      <c r="D659" s="269"/>
      <c r="E659" s="270"/>
      <c r="F659" s="269"/>
    </row>
    <row r="660" spans="1:6" ht="18.75" customHeight="1">
      <c r="A660" s="1468"/>
      <c r="B660" s="267" t="s">
        <v>816</v>
      </c>
      <c r="C660" s="268"/>
      <c r="D660" s="269"/>
      <c r="E660" s="270"/>
      <c r="F660" s="269"/>
    </row>
    <row r="661" spans="1:6" ht="18.75" customHeight="1">
      <c r="A661" s="1468"/>
      <c r="B661" s="267" t="s">
        <v>855</v>
      </c>
      <c r="C661" s="268">
        <v>1053</v>
      </c>
      <c r="D661" s="269">
        <v>1053</v>
      </c>
      <c r="E661" s="270">
        <v>859</v>
      </c>
      <c r="F661" s="269">
        <f>E661/D661*100</f>
        <v>81.57644824311491</v>
      </c>
    </row>
    <row r="662" spans="1:6" ht="18.75" customHeight="1">
      <c r="A662" s="1468"/>
      <c r="B662" s="267" t="s">
        <v>538</v>
      </c>
      <c r="C662" s="268"/>
      <c r="D662" s="269"/>
      <c r="E662" s="270"/>
      <c r="F662" s="269"/>
    </row>
    <row r="663" spans="1:6" ht="18.75" customHeight="1">
      <c r="A663" s="1468"/>
      <c r="B663" s="276" t="s">
        <v>539</v>
      </c>
      <c r="C663" s="268"/>
      <c r="D663" s="269"/>
      <c r="E663" s="270"/>
      <c r="F663" s="269"/>
    </row>
    <row r="664" spans="1:6" ht="18.75" customHeight="1">
      <c r="A664" s="1468"/>
      <c r="B664" s="277" t="s">
        <v>540</v>
      </c>
      <c r="C664" s="268"/>
      <c r="D664" s="269"/>
      <c r="E664" s="270"/>
      <c r="F664" s="269"/>
    </row>
    <row r="665" spans="1:6" ht="18.75" customHeight="1">
      <c r="A665" s="1468"/>
      <c r="B665" s="267" t="s">
        <v>541</v>
      </c>
      <c r="C665" s="268"/>
      <c r="D665" s="269"/>
      <c r="E665" s="270"/>
      <c r="F665" s="269"/>
    </row>
    <row r="666" spans="1:6" ht="18.75" customHeight="1">
      <c r="A666" s="1468"/>
      <c r="B666" s="276" t="s">
        <v>542</v>
      </c>
      <c r="C666" s="268"/>
      <c r="D666" s="269"/>
      <c r="E666" s="270"/>
      <c r="F666" s="269"/>
    </row>
    <row r="667" spans="1:6" ht="18.75" customHeight="1">
      <c r="A667" s="1468"/>
      <c r="B667" s="276" t="s">
        <v>543</v>
      </c>
      <c r="C667" s="268"/>
      <c r="D667" s="269"/>
      <c r="E667" s="270"/>
      <c r="F667" s="269"/>
    </row>
    <row r="668" spans="1:6" ht="18.75" customHeight="1">
      <c r="A668" s="1468"/>
      <c r="B668" s="276" t="s">
        <v>854</v>
      </c>
      <c r="C668" s="268"/>
      <c r="D668" s="269"/>
      <c r="E668" s="270"/>
      <c r="F668" s="269"/>
    </row>
    <row r="669" spans="1:6" ht="18.75" customHeight="1">
      <c r="A669" s="1468"/>
      <c r="B669" s="276" t="s">
        <v>857</v>
      </c>
      <c r="C669" s="268"/>
      <c r="D669" s="269"/>
      <c r="E669" s="270"/>
      <c r="F669" s="269"/>
    </row>
    <row r="670" spans="1:6" ht="18.75" customHeight="1">
      <c r="A670" s="1468"/>
      <c r="B670" s="276" t="s">
        <v>544</v>
      </c>
      <c r="C670" s="268"/>
      <c r="D670" s="269"/>
      <c r="E670" s="270"/>
      <c r="F670" s="269"/>
    </row>
    <row r="671" spans="1:6" ht="18.75" customHeight="1">
      <c r="A671" s="1468"/>
      <c r="B671" s="276" t="s">
        <v>545</v>
      </c>
      <c r="C671" s="268"/>
      <c r="D671" s="269"/>
      <c r="E671" s="270"/>
      <c r="F671" s="269"/>
    </row>
    <row r="672" spans="1:6" ht="18.75" customHeight="1" thickBot="1">
      <c r="A672" s="1468"/>
      <c r="B672" s="276" t="s">
        <v>546</v>
      </c>
      <c r="C672" s="268"/>
      <c r="D672" s="269"/>
      <c r="E672" s="270"/>
      <c r="F672" s="269"/>
    </row>
    <row r="673" spans="1:6" ht="18.75" customHeight="1" thickBot="1">
      <c r="A673" s="1468"/>
      <c r="B673" s="282" t="s">
        <v>810</v>
      </c>
      <c r="C673" s="283">
        <f>SUM(C658:C672)</f>
        <v>1053</v>
      </c>
      <c r="D673" s="284">
        <f>SUM(D658:D666)</f>
        <v>1053</v>
      </c>
      <c r="E673" s="283">
        <f>SUM(E658:E666)</f>
        <v>859</v>
      </c>
      <c r="F673" s="283">
        <f>E673/D673*100</f>
        <v>81.57644824311491</v>
      </c>
    </row>
    <row r="674" spans="1:6" ht="18.75" customHeight="1" thickBot="1">
      <c r="A674" s="1469"/>
      <c r="B674" s="282" t="s">
        <v>547</v>
      </c>
      <c r="C674" s="283"/>
      <c r="D674" s="284"/>
      <c r="E674" s="285"/>
      <c r="F674" s="286"/>
    </row>
    <row r="675" spans="1:6" ht="18.75" customHeight="1">
      <c r="A675" s="1467" t="s">
        <v>566</v>
      </c>
      <c r="B675" s="263" t="s">
        <v>536</v>
      </c>
      <c r="C675" s="264"/>
      <c r="D675" s="265"/>
      <c r="E675" s="266"/>
      <c r="F675" s="265"/>
    </row>
    <row r="676" spans="1:6" ht="18.75" customHeight="1">
      <c r="A676" s="1468"/>
      <c r="B676" s="267" t="s">
        <v>537</v>
      </c>
      <c r="C676" s="268"/>
      <c r="D676" s="269"/>
      <c r="E676" s="270"/>
      <c r="F676" s="269"/>
    </row>
    <row r="677" spans="1:6" ht="18.75" customHeight="1">
      <c r="A677" s="1468"/>
      <c r="B677" s="267" t="s">
        <v>816</v>
      </c>
      <c r="C677" s="268"/>
      <c r="D677" s="269"/>
      <c r="E677" s="270"/>
      <c r="F677" s="269"/>
    </row>
    <row r="678" spans="1:6" ht="18.75" customHeight="1">
      <c r="A678" s="1468"/>
      <c r="B678" s="267" t="s">
        <v>855</v>
      </c>
      <c r="C678" s="268"/>
      <c r="D678" s="269"/>
      <c r="E678" s="270"/>
      <c r="F678" s="269"/>
    </row>
    <row r="679" spans="1:6" ht="18.75" customHeight="1">
      <c r="A679" s="1468"/>
      <c r="B679" s="267" t="s">
        <v>538</v>
      </c>
      <c r="C679" s="268">
        <v>4063</v>
      </c>
      <c r="D679" s="269">
        <v>4198</v>
      </c>
      <c r="E679" s="270">
        <v>4198</v>
      </c>
      <c r="F679" s="269">
        <f>E679/D679*100</f>
        <v>100</v>
      </c>
    </row>
    <row r="680" spans="1:6" ht="18.75" customHeight="1">
      <c r="A680" s="1468"/>
      <c r="B680" s="276" t="s">
        <v>539</v>
      </c>
      <c r="C680" s="268"/>
      <c r="D680" s="269"/>
      <c r="E680" s="270"/>
      <c r="F680" s="269"/>
    </row>
    <row r="681" spans="1:6" ht="18.75" customHeight="1">
      <c r="A681" s="1468"/>
      <c r="B681" s="277" t="s">
        <v>540</v>
      </c>
      <c r="C681" s="268"/>
      <c r="D681" s="269"/>
      <c r="E681" s="270"/>
      <c r="F681" s="269"/>
    </row>
    <row r="682" spans="1:6" ht="18.75" customHeight="1">
      <c r="A682" s="1468"/>
      <c r="B682" s="267" t="s">
        <v>541</v>
      </c>
      <c r="C682" s="268"/>
      <c r="D682" s="269"/>
      <c r="E682" s="270"/>
      <c r="F682" s="269"/>
    </row>
    <row r="683" spans="1:6" ht="18.75" customHeight="1">
      <c r="A683" s="1468"/>
      <c r="B683" s="276" t="s">
        <v>542</v>
      </c>
      <c r="C683" s="268"/>
      <c r="D683" s="269"/>
      <c r="E683" s="270"/>
      <c r="F683" s="269"/>
    </row>
    <row r="684" spans="1:6" ht="18.75" customHeight="1">
      <c r="A684" s="1468"/>
      <c r="B684" s="276" t="s">
        <v>543</v>
      </c>
      <c r="C684" s="268"/>
      <c r="D684" s="269"/>
      <c r="E684" s="270"/>
      <c r="F684" s="269"/>
    </row>
    <row r="685" spans="1:6" ht="18.75" customHeight="1">
      <c r="A685" s="1468"/>
      <c r="B685" s="276" t="s">
        <v>854</v>
      </c>
      <c r="C685" s="268"/>
      <c r="D685" s="269"/>
      <c r="E685" s="270"/>
      <c r="F685" s="269"/>
    </row>
    <row r="686" spans="1:6" ht="18.75" customHeight="1">
      <c r="A686" s="1468"/>
      <c r="B686" s="276" t="s">
        <v>857</v>
      </c>
      <c r="C686" s="268"/>
      <c r="D686" s="269"/>
      <c r="E686" s="270"/>
      <c r="F686" s="269"/>
    </row>
    <row r="687" spans="1:6" ht="18.75" customHeight="1">
      <c r="A687" s="1468"/>
      <c r="B687" s="276" t="s">
        <v>544</v>
      </c>
      <c r="C687" s="268"/>
      <c r="D687" s="269"/>
      <c r="E687" s="270"/>
      <c r="F687" s="269"/>
    </row>
    <row r="688" spans="1:6" ht="18.75" customHeight="1">
      <c r="A688" s="1468"/>
      <c r="B688" s="276" t="s">
        <v>545</v>
      </c>
      <c r="C688" s="268"/>
      <c r="D688" s="269"/>
      <c r="E688" s="270"/>
      <c r="F688" s="269"/>
    </row>
    <row r="689" spans="1:6" ht="18.75" customHeight="1" thickBot="1">
      <c r="A689" s="1468"/>
      <c r="B689" s="276" t="s">
        <v>546</v>
      </c>
      <c r="C689" s="268"/>
      <c r="D689" s="269"/>
      <c r="E689" s="270"/>
      <c r="F689" s="269"/>
    </row>
    <row r="690" spans="1:6" ht="18.75" customHeight="1" thickBot="1">
      <c r="A690" s="1468"/>
      <c r="B690" s="282" t="s">
        <v>810</v>
      </c>
      <c r="C690" s="283">
        <f>SUM(C675:C689)</f>
        <v>4063</v>
      </c>
      <c r="D690" s="284">
        <f>SUM(D675:D683)</f>
        <v>4198</v>
      </c>
      <c r="E690" s="283">
        <f>SUM(E675:E683)</f>
        <v>4198</v>
      </c>
      <c r="F690" s="283">
        <f>E690/D690*100</f>
        <v>100</v>
      </c>
    </row>
    <row r="691" spans="1:6" ht="18.75" customHeight="1" thickBot="1">
      <c r="A691" s="1469"/>
      <c r="B691" s="282" t="s">
        <v>547</v>
      </c>
      <c r="C691" s="283"/>
      <c r="D691" s="284"/>
      <c r="E691" s="285"/>
      <c r="F691" s="283"/>
    </row>
    <row r="692" spans="1:6" ht="18.75" customHeight="1">
      <c r="A692" s="1467" t="s">
        <v>567</v>
      </c>
      <c r="B692" s="263" t="s">
        <v>536</v>
      </c>
      <c r="C692" s="264"/>
      <c r="D692" s="265"/>
      <c r="E692" s="266"/>
      <c r="F692" s="265"/>
    </row>
    <row r="693" spans="1:6" ht="18.75" customHeight="1">
      <c r="A693" s="1468"/>
      <c r="B693" s="267" t="s">
        <v>537</v>
      </c>
      <c r="C693" s="268"/>
      <c r="D693" s="269"/>
      <c r="E693" s="270"/>
      <c r="F693" s="269"/>
    </row>
    <row r="694" spans="1:6" ht="18.75" customHeight="1">
      <c r="A694" s="1468"/>
      <c r="B694" s="267" t="s">
        <v>816</v>
      </c>
      <c r="C694" s="268"/>
      <c r="D694" s="269"/>
      <c r="E694" s="270"/>
      <c r="F694" s="269"/>
    </row>
    <row r="695" spans="1:6" ht="18.75" customHeight="1">
      <c r="A695" s="1468"/>
      <c r="B695" s="267" t="s">
        <v>855</v>
      </c>
      <c r="C695" s="268"/>
      <c r="D695" s="269"/>
      <c r="E695" s="270"/>
      <c r="F695" s="269"/>
    </row>
    <row r="696" spans="1:6" ht="18.75" customHeight="1">
      <c r="A696" s="1468"/>
      <c r="B696" s="267" t="s">
        <v>538</v>
      </c>
      <c r="C696" s="268">
        <v>1047</v>
      </c>
      <c r="D696" s="269">
        <v>1076</v>
      </c>
      <c r="E696" s="270">
        <v>1076</v>
      </c>
      <c r="F696" s="269">
        <f>E696/D696*100</f>
        <v>100</v>
      </c>
    </row>
    <row r="697" spans="1:6" ht="18.75" customHeight="1">
      <c r="A697" s="1468"/>
      <c r="B697" s="276" t="s">
        <v>539</v>
      </c>
      <c r="C697" s="268"/>
      <c r="D697" s="269"/>
      <c r="E697" s="270"/>
      <c r="F697" s="269"/>
    </row>
    <row r="698" spans="1:6" ht="18.75" customHeight="1">
      <c r="A698" s="1468"/>
      <c r="B698" s="277" t="s">
        <v>540</v>
      </c>
      <c r="C698" s="268"/>
      <c r="D698" s="269"/>
      <c r="E698" s="270"/>
      <c r="F698" s="269"/>
    </row>
    <row r="699" spans="1:6" ht="18.75" customHeight="1">
      <c r="A699" s="1468"/>
      <c r="B699" s="267" t="s">
        <v>541</v>
      </c>
      <c r="C699" s="268"/>
      <c r="D699" s="269"/>
      <c r="E699" s="270"/>
      <c r="F699" s="269"/>
    </row>
    <row r="700" spans="1:6" ht="18.75" customHeight="1">
      <c r="A700" s="1468"/>
      <c r="B700" s="276" t="s">
        <v>542</v>
      </c>
      <c r="C700" s="268"/>
      <c r="D700" s="269"/>
      <c r="E700" s="270"/>
      <c r="F700" s="269"/>
    </row>
    <row r="701" spans="1:6" ht="18.75" customHeight="1">
      <c r="A701" s="1468"/>
      <c r="B701" s="276" t="s">
        <v>543</v>
      </c>
      <c r="C701" s="268"/>
      <c r="D701" s="269"/>
      <c r="E701" s="270"/>
      <c r="F701" s="269"/>
    </row>
    <row r="702" spans="1:6" ht="18.75" customHeight="1">
      <c r="A702" s="1468"/>
      <c r="B702" s="276" t="s">
        <v>854</v>
      </c>
      <c r="C702" s="268"/>
      <c r="D702" s="269"/>
      <c r="E702" s="270"/>
      <c r="F702" s="269"/>
    </row>
    <row r="703" spans="1:6" ht="18.75" customHeight="1">
      <c r="A703" s="1468"/>
      <c r="B703" s="276" t="s">
        <v>857</v>
      </c>
      <c r="C703" s="268"/>
      <c r="D703" s="269"/>
      <c r="E703" s="270"/>
      <c r="F703" s="269"/>
    </row>
    <row r="704" spans="1:6" ht="18.75" customHeight="1">
      <c r="A704" s="1468"/>
      <c r="B704" s="276" t="s">
        <v>544</v>
      </c>
      <c r="C704" s="268"/>
      <c r="D704" s="269"/>
      <c r="E704" s="270"/>
      <c r="F704" s="269"/>
    </row>
    <row r="705" spans="1:6" ht="18.75" customHeight="1">
      <c r="A705" s="1468"/>
      <c r="B705" s="276" t="s">
        <v>545</v>
      </c>
      <c r="C705" s="268"/>
      <c r="D705" s="269"/>
      <c r="E705" s="270"/>
      <c r="F705" s="269"/>
    </row>
    <row r="706" spans="1:6" ht="18.75" customHeight="1" thickBot="1">
      <c r="A706" s="1468"/>
      <c r="B706" s="276" t="s">
        <v>546</v>
      </c>
      <c r="C706" s="268"/>
      <c r="D706" s="269"/>
      <c r="E706" s="270"/>
      <c r="F706" s="269"/>
    </row>
    <row r="707" spans="1:6" ht="18.75" customHeight="1" thickBot="1">
      <c r="A707" s="1468"/>
      <c r="B707" s="282" t="s">
        <v>810</v>
      </c>
      <c r="C707" s="283">
        <f>SUM(C692:C706)</f>
        <v>1047</v>
      </c>
      <c r="D707" s="284">
        <f>SUM(D692:D700)</f>
        <v>1076</v>
      </c>
      <c r="E707" s="283">
        <f>SUM(E692:E700)</f>
        <v>1076</v>
      </c>
      <c r="F707" s="283">
        <f>E707/D707*100</f>
        <v>100</v>
      </c>
    </row>
    <row r="708" spans="1:6" ht="18.75" customHeight="1" thickBot="1">
      <c r="A708" s="1469"/>
      <c r="B708" s="282" t="s">
        <v>547</v>
      </c>
      <c r="C708" s="283"/>
      <c r="D708" s="284"/>
      <c r="E708" s="285"/>
      <c r="F708" s="286"/>
    </row>
    <row r="709" spans="1:6" ht="18.75" customHeight="1">
      <c r="A709" s="1470" t="s">
        <v>568</v>
      </c>
      <c r="B709" s="263" t="s">
        <v>536</v>
      </c>
      <c r="C709" s="264"/>
      <c r="D709" s="265"/>
      <c r="E709" s="266"/>
      <c r="F709" s="265"/>
    </row>
    <row r="710" spans="1:6" ht="18.75" customHeight="1">
      <c r="A710" s="1471"/>
      <c r="B710" s="267" t="s">
        <v>537</v>
      </c>
      <c r="C710" s="268"/>
      <c r="D710" s="269"/>
      <c r="E710" s="270"/>
      <c r="F710" s="269"/>
    </row>
    <row r="711" spans="1:6" ht="18.75" customHeight="1">
      <c r="A711" s="1471"/>
      <c r="B711" s="267" t="s">
        <v>816</v>
      </c>
      <c r="C711" s="268"/>
      <c r="D711" s="269"/>
      <c r="E711" s="270"/>
      <c r="F711" s="269"/>
    </row>
    <row r="712" spans="1:6" ht="18.75" customHeight="1">
      <c r="A712" s="1471"/>
      <c r="B712" s="267" t="s">
        <v>855</v>
      </c>
      <c r="C712" s="268"/>
      <c r="D712" s="269"/>
      <c r="E712" s="270"/>
      <c r="F712" s="269"/>
    </row>
    <row r="713" spans="1:6" ht="18.75" customHeight="1">
      <c r="A713" s="1471"/>
      <c r="B713" s="267" t="s">
        <v>538</v>
      </c>
      <c r="C713" s="268">
        <v>990</v>
      </c>
      <c r="D713" s="269">
        <v>969</v>
      </c>
      <c r="E713" s="270">
        <v>969</v>
      </c>
      <c r="F713" s="269">
        <f>E713/D713*100</f>
        <v>100</v>
      </c>
    </row>
    <row r="714" spans="1:6" ht="18.75" customHeight="1">
      <c r="A714" s="1471"/>
      <c r="B714" s="276" t="s">
        <v>539</v>
      </c>
      <c r="C714" s="268"/>
      <c r="D714" s="269"/>
      <c r="E714" s="270"/>
      <c r="F714" s="269"/>
    </row>
    <row r="715" spans="1:6" ht="18.75" customHeight="1">
      <c r="A715" s="1471"/>
      <c r="B715" s="277" t="s">
        <v>540</v>
      </c>
      <c r="C715" s="268"/>
      <c r="D715" s="269"/>
      <c r="E715" s="270"/>
      <c r="F715" s="269"/>
    </row>
    <row r="716" spans="1:6" ht="18.75" customHeight="1">
      <c r="A716" s="1471"/>
      <c r="B716" s="267" t="s">
        <v>541</v>
      </c>
      <c r="C716" s="268"/>
      <c r="D716" s="269"/>
      <c r="E716" s="270"/>
      <c r="F716" s="269"/>
    </row>
    <row r="717" spans="1:6" ht="18.75" customHeight="1">
      <c r="A717" s="1471"/>
      <c r="B717" s="276" t="s">
        <v>542</v>
      </c>
      <c r="C717" s="268"/>
      <c r="D717" s="269"/>
      <c r="E717" s="270"/>
      <c r="F717" s="269"/>
    </row>
    <row r="718" spans="1:6" ht="18.75" customHeight="1">
      <c r="A718" s="1471"/>
      <c r="B718" s="276" t="s">
        <v>543</v>
      </c>
      <c r="C718" s="268"/>
      <c r="D718" s="269"/>
      <c r="E718" s="270"/>
      <c r="F718" s="269"/>
    </row>
    <row r="719" spans="1:6" ht="18.75" customHeight="1">
      <c r="A719" s="1471"/>
      <c r="B719" s="276" t="s">
        <v>854</v>
      </c>
      <c r="C719" s="268"/>
      <c r="D719" s="269"/>
      <c r="E719" s="270"/>
      <c r="F719" s="269"/>
    </row>
    <row r="720" spans="1:6" ht="18.75" customHeight="1">
      <c r="A720" s="1471"/>
      <c r="B720" s="276" t="s">
        <v>857</v>
      </c>
      <c r="C720" s="268"/>
      <c r="D720" s="269"/>
      <c r="E720" s="270"/>
      <c r="F720" s="269"/>
    </row>
    <row r="721" spans="1:6" ht="18.75" customHeight="1">
      <c r="A721" s="1471"/>
      <c r="B721" s="276" t="s">
        <v>544</v>
      </c>
      <c r="C721" s="268"/>
      <c r="D721" s="269"/>
      <c r="E721" s="270"/>
      <c r="F721" s="269"/>
    </row>
    <row r="722" spans="1:6" ht="18.75" customHeight="1">
      <c r="A722" s="1471"/>
      <c r="B722" s="276" t="s">
        <v>545</v>
      </c>
      <c r="C722" s="268"/>
      <c r="D722" s="269"/>
      <c r="E722" s="270"/>
      <c r="F722" s="269"/>
    </row>
    <row r="723" spans="1:6" ht="18.75" customHeight="1" thickBot="1">
      <c r="A723" s="1471"/>
      <c r="B723" s="276" t="s">
        <v>546</v>
      </c>
      <c r="C723" s="268"/>
      <c r="D723" s="269"/>
      <c r="E723" s="270"/>
      <c r="F723" s="269"/>
    </row>
    <row r="724" spans="1:6" ht="18.75" customHeight="1" thickBot="1">
      <c r="A724" s="1471"/>
      <c r="B724" s="282" t="s">
        <v>810</v>
      </c>
      <c r="C724" s="283">
        <f>SUM(C709:C723)</f>
        <v>990</v>
      </c>
      <c r="D724" s="284">
        <f>SUM(D709:D717)</f>
        <v>969</v>
      </c>
      <c r="E724" s="283">
        <f>SUM(E709:E717)</f>
        <v>969</v>
      </c>
      <c r="F724" s="283">
        <f>E724/D724*100</f>
        <v>100</v>
      </c>
    </row>
    <row r="725" spans="1:6" ht="18.75" customHeight="1" thickBot="1">
      <c r="A725" s="1472"/>
      <c r="B725" s="282" t="s">
        <v>547</v>
      </c>
      <c r="C725" s="283"/>
      <c r="D725" s="284"/>
      <c r="E725" s="285"/>
      <c r="F725" s="286"/>
    </row>
    <row r="726" spans="1:6" ht="18.75" customHeight="1">
      <c r="A726" s="1467" t="s">
        <v>569</v>
      </c>
      <c r="B726" s="263" t="s">
        <v>536</v>
      </c>
      <c r="C726" s="264">
        <v>1589</v>
      </c>
      <c r="D726" s="265">
        <v>1794</v>
      </c>
      <c r="E726" s="266">
        <v>1794</v>
      </c>
      <c r="F726" s="269">
        <f>E726/D726*100</f>
        <v>100</v>
      </c>
    </row>
    <row r="727" spans="1:6" ht="18.75" customHeight="1">
      <c r="A727" s="1468"/>
      <c r="B727" s="267" t="s">
        <v>537</v>
      </c>
      <c r="C727" s="268">
        <v>368</v>
      </c>
      <c r="D727" s="269">
        <v>382</v>
      </c>
      <c r="E727" s="270">
        <v>382</v>
      </c>
      <c r="F727" s="269">
        <f>E727/D727*100</f>
        <v>100</v>
      </c>
    </row>
    <row r="728" spans="1:6" ht="18.75" customHeight="1">
      <c r="A728" s="1468"/>
      <c r="B728" s="267" t="s">
        <v>816</v>
      </c>
      <c r="C728" s="268">
        <v>1065</v>
      </c>
      <c r="D728" s="269">
        <v>2419</v>
      </c>
      <c r="E728" s="270">
        <v>1267</v>
      </c>
      <c r="F728" s="269">
        <f>E728/D728*100</f>
        <v>52.37701529557669</v>
      </c>
    </row>
    <row r="729" spans="1:6" ht="18.75" customHeight="1">
      <c r="A729" s="1468"/>
      <c r="B729" s="267" t="s">
        <v>855</v>
      </c>
      <c r="C729" s="268"/>
      <c r="D729" s="269"/>
      <c r="E729" s="270"/>
      <c r="F729" s="269"/>
    </row>
    <row r="730" spans="1:6" ht="18.75" customHeight="1">
      <c r="A730" s="1468"/>
      <c r="B730" s="267" t="s">
        <v>538</v>
      </c>
      <c r="C730" s="268"/>
      <c r="D730" s="269"/>
      <c r="E730" s="270"/>
      <c r="F730" s="269"/>
    </row>
    <row r="731" spans="1:6" ht="18.75" customHeight="1">
      <c r="A731" s="1468"/>
      <c r="B731" s="276" t="s">
        <v>539</v>
      </c>
      <c r="C731" s="268"/>
      <c r="D731" s="269"/>
      <c r="E731" s="270"/>
      <c r="F731" s="269"/>
    </row>
    <row r="732" spans="1:6" ht="18.75" customHeight="1">
      <c r="A732" s="1468"/>
      <c r="B732" s="277" t="s">
        <v>540</v>
      </c>
      <c r="C732" s="268"/>
      <c r="D732" s="269"/>
      <c r="E732" s="270"/>
      <c r="F732" s="269"/>
    </row>
    <row r="733" spans="1:6" ht="18.75" customHeight="1">
      <c r="A733" s="1468"/>
      <c r="B733" s="267" t="s">
        <v>541</v>
      </c>
      <c r="C733" s="268"/>
      <c r="D733" s="269"/>
      <c r="E733" s="270"/>
      <c r="F733" s="269"/>
    </row>
    <row r="734" spans="1:6" ht="18.75" customHeight="1">
      <c r="A734" s="1468"/>
      <c r="B734" s="276" t="s">
        <v>542</v>
      </c>
      <c r="C734" s="268"/>
      <c r="D734" s="269"/>
      <c r="E734" s="270"/>
      <c r="F734" s="269"/>
    </row>
    <row r="735" spans="1:6" ht="18.75" customHeight="1">
      <c r="A735" s="1468"/>
      <c r="B735" s="276" t="s">
        <v>543</v>
      </c>
      <c r="C735" s="268"/>
      <c r="D735" s="269"/>
      <c r="E735" s="270"/>
      <c r="F735" s="269"/>
    </row>
    <row r="736" spans="1:6" ht="18.75" customHeight="1">
      <c r="A736" s="1468"/>
      <c r="B736" s="276" t="s">
        <v>854</v>
      </c>
      <c r="C736" s="268"/>
      <c r="D736" s="269"/>
      <c r="E736" s="270"/>
      <c r="F736" s="269"/>
    </row>
    <row r="737" spans="1:6" ht="18.75" customHeight="1">
      <c r="A737" s="1468"/>
      <c r="B737" s="276" t="s">
        <v>857</v>
      </c>
      <c r="C737" s="268"/>
      <c r="D737" s="269"/>
      <c r="E737" s="270"/>
      <c r="F737" s="269"/>
    </row>
    <row r="738" spans="1:6" ht="18.75" customHeight="1">
      <c r="A738" s="1468"/>
      <c r="B738" s="276" t="s">
        <v>544</v>
      </c>
      <c r="C738" s="268"/>
      <c r="D738" s="269"/>
      <c r="E738" s="270"/>
      <c r="F738" s="269"/>
    </row>
    <row r="739" spans="1:6" ht="18.75" customHeight="1">
      <c r="A739" s="1468"/>
      <c r="B739" s="276" t="s">
        <v>545</v>
      </c>
      <c r="C739" s="268"/>
      <c r="D739" s="269"/>
      <c r="E739" s="270"/>
      <c r="F739" s="269"/>
    </row>
    <row r="740" spans="1:6" ht="18.75" customHeight="1" thickBot="1">
      <c r="A740" s="1468"/>
      <c r="B740" s="276" t="s">
        <v>546</v>
      </c>
      <c r="C740" s="268"/>
      <c r="D740" s="269"/>
      <c r="E740" s="270"/>
      <c r="F740" s="269"/>
    </row>
    <row r="741" spans="1:6" ht="18.75" customHeight="1" thickBot="1">
      <c r="A741" s="1468"/>
      <c r="B741" s="282" t="s">
        <v>810</v>
      </c>
      <c r="C741" s="283">
        <f>SUM(C726:C740)</f>
        <v>3022</v>
      </c>
      <c r="D741" s="284">
        <f>SUM(D726:D734)</f>
        <v>4595</v>
      </c>
      <c r="E741" s="283">
        <f>SUM(E726:E734)</f>
        <v>3443</v>
      </c>
      <c r="F741" s="283">
        <f aca="true" t="shared" si="2" ref="F741:F746">E741/D741*100</f>
        <v>74.92927094668117</v>
      </c>
    </row>
    <row r="742" spans="1:6" ht="18.75" customHeight="1" thickBot="1">
      <c r="A742" s="1469"/>
      <c r="B742" s="282" t="s">
        <v>547</v>
      </c>
      <c r="C742" s="283">
        <v>1</v>
      </c>
      <c r="D742" s="284">
        <v>1</v>
      </c>
      <c r="E742" s="285">
        <v>1</v>
      </c>
      <c r="F742" s="283">
        <f t="shared" si="2"/>
        <v>100</v>
      </c>
    </row>
    <row r="743" spans="1:6" ht="18.75" customHeight="1">
      <c r="A743" s="1467" t="s">
        <v>974</v>
      </c>
      <c r="B743" s="263" t="s">
        <v>536</v>
      </c>
      <c r="C743" s="264"/>
      <c r="D743" s="265"/>
      <c r="E743" s="266"/>
      <c r="F743" s="269"/>
    </row>
    <row r="744" spans="1:6" ht="18.75" customHeight="1">
      <c r="A744" s="1468"/>
      <c r="B744" s="267" t="s">
        <v>537</v>
      </c>
      <c r="C744" s="268"/>
      <c r="D744" s="269"/>
      <c r="E744" s="270"/>
      <c r="F744" s="269"/>
    </row>
    <row r="745" spans="1:6" ht="18.75" customHeight="1">
      <c r="A745" s="1468"/>
      <c r="B745" s="267" t="s">
        <v>816</v>
      </c>
      <c r="C745" s="268"/>
      <c r="D745" s="269"/>
      <c r="E745" s="270"/>
      <c r="F745" s="269"/>
    </row>
    <row r="746" spans="1:6" ht="18.75" customHeight="1">
      <c r="A746" s="1468"/>
      <c r="B746" s="267" t="s">
        <v>855</v>
      </c>
      <c r="C746" s="268"/>
      <c r="D746" s="269">
        <v>159</v>
      </c>
      <c r="E746" s="270">
        <v>159</v>
      </c>
      <c r="F746" s="269">
        <f t="shared" si="2"/>
        <v>100</v>
      </c>
    </row>
    <row r="747" spans="1:6" ht="18.75" customHeight="1">
      <c r="A747" s="1468"/>
      <c r="B747" s="267" t="s">
        <v>538</v>
      </c>
      <c r="C747" s="268"/>
      <c r="D747" s="269"/>
      <c r="E747" s="270"/>
      <c r="F747" s="269"/>
    </row>
    <row r="748" spans="1:6" ht="18.75" customHeight="1">
      <c r="A748" s="1468"/>
      <c r="B748" s="276" t="s">
        <v>539</v>
      </c>
      <c r="C748" s="268"/>
      <c r="D748" s="269"/>
      <c r="E748" s="270"/>
      <c r="F748" s="269"/>
    </row>
    <row r="749" spans="1:6" ht="18.75" customHeight="1">
      <c r="A749" s="1468"/>
      <c r="B749" s="277" t="s">
        <v>540</v>
      </c>
      <c r="C749" s="268"/>
      <c r="D749" s="269"/>
      <c r="E749" s="270"/>
      <c r="F749" s="269"/>
    </row>
    <row r="750" spans="1:6" ht="18.75" customHeight="1">
      <c r="A750" s="1468"/>
      <c r="B750" s="267" t="s">
        <v>541</v>
      </c>
      <c r="C750" s="268"/>
      <c r="D750" s="269"/>
      <c r="E750" s="270"/>
      <c r="F750" s="269"/>
    </row>
    <row r="751" spans="1:6" ht="18.75" customHeight="1">
      <c r="A751" s="1468"/>
      <c r="B751" s="276" t="s">
        <v>542</v>
      </c>
      <c r="C751" s="268"/>
      <c r="D751" s="269"/>
      <c r="E751" s="270"/>
      <c r="F751" s="269"/>
    </row>
    <row r="752" spans="1:6" ht="18.75" customHeight="1">
      <c r="A752" s="1468"/>
      <c r="B752" s="276" t="s">
        <v>543</v>
      </c>
      <c r="C752" s="268"/>
      <c r="D752" s="269"/>
      <c r="E752" s="270"/>
      <c r="F752" s="269"/>
    </row>
    <row r="753" spans="1:6" ht="18.75" customHeight="1">
      <c r="A753" s="1468"/>
      <c r="B753" s="276" t="s">
        <v>854</v>
      </c>
      <c r="C753" s="268"/>
      <c r="D753" s="269"/>
      <c r="E753" s="270"/>
      <c r="F753" s="269"/>
    </row>
    <row r="754" spans="1:6" ht="18.75" customHeight="1">
      <c r="A754" s="1468"/>
      <c r="B754" s="276" t="s">
        <v>857</v>
      </c>
      <c r="C754" s="268"/>
      <c r="D754" s="269"/>
      <c r="E754" s="270"/>
      <c r="F754" s="269"/>
    </row>
    <row r="755" spans="1:6" ht="18.75" customHeight="1">
      <c r="A755" s="1468"/>
      <c r="B755" s="276" t="s">
        <v>544</v>
      </c>
      <c r="C755" s="268"/>
      <c r="D755" s="269"/>
      <c r="E755" s="270"/>
      <c r="F755" s="269"/>
    </row>
    <row r="756" spans="1:6" ht="18.75" customHeight="1">
      <c r="A756" s="1468"/>
      <c r="B756" s="276" t="s">
        <v>545</v>
      </c>
      <c r="C756" s="268"/>
      <c r="D756" s="269"/>
      <c r="E756" s="270"/>
      <c r="F756" s="269"/>
    </row>
    <row r="757" spans="1:6" ht="18.75" customHeight="1" thickBot="1">
      <c r="A757" s="1468"/>
      <c r="B757" s="276" t="s">
        <v>546</v>
      </c>
      <c r="C757" s="268"/>
      <c r="D757" s="269"/>
      <c r="E757" s="270"/>
      <c r="F757" s="269"/>
    </row>
    <row r="758" spans="1:6" ht="18.75" customHeight="1" thickBot="1">
      <c r="A758" s="1468"/>
      <c r="B758" s="282" t="s">
        <v>810</v>
      </c>
      <c r="C758" s="283">
        <f>SUM(C743:C757)</f>
        <v>0</v>
      </c>
      <c r="D758" s="284">
        <f>SUM(D743:D751)</f>
        <v>159</v>
      </c>
      <c r="E758" s="283">
        <f>SUM(E743:E751)</f>
        <v>159</v>
      </c>
      <c r="F758" s="283">
        <f>E758/D758*100</f>
        <v>100</v>
      </c>
    </row>
    <row r="759" spans="1:6" ht="18.75" customHeight="1" thickBot="1">
      <c r="A759" s="1469"/>
      <c r="B759" s="282" t="s">
        <v>547</v>
      </c>
      <c r="C759" s="283"/>
      <c r="D759" s="284"/>
      <c r="E759" s="285"/>
      <c r="F759" s="283"/>
    </row>
    <row r="760" spans="1:6" ht="18.75" customHeight="1" thickBot="1">
      <c r="A760" s="260" t="s">
        <v>853</v>
      </c>
      <c r="B760" s="261" t="s">
        <v>534</v>
      </c>
      <c r="C760" s="262" t="s">
        <v>963</v>
      </c>
      <c r="D760" s="262" t="s">
        <v>964</v>
      </c>
      <c r="E760" s="262" t="s">
        <v>965</v>
      </c>
      <c r="F760" s="262" t="s">
        <v>1014</v>
      </c>
    </row>
    <row r="761" spans="1:6" ht="18.75" customHeight="1">
      <c r="A761" s="1467" t="s">
        <v>570</v>
      </c>
      <c r="B761" s="263" t="s">
        <v>536</v>
      </c>
      <c r="C761" s="264"/>
      <c r="D761" s="265"/>
      <c r="E761" s="266"/>
      <c r="F761" s="265"/>
    </row>
    <row r="762" spans="1:6" ht="18.75" customHeight="1">
      <c r="A762" s="1468"/>
      <c r="B762" s="267" t="s">
        <v>537</v>
      </c>
      <c r="C762" s="268"/>
      <c r="D762" s="269"/>
      <c r="E762" s="270"/>
      <c r="F762" s="269"/>
    </row>
    <row r="763" spans="1:6" ht="18.75" customHeight="1">
      <c r="A763" s="1468"/>
      <c r="B763" s="267" t="s">
        <v>816</v>
      </c>
      <c r="C763" s="268"/>
      <c r="D763" s="269"/>
      <c r="E763" s="270"/>
      <c r="F763" s="269"/>
    </row>
    <row r="764" spans="1:6" ht="18.75" customHeight="1">
      <c r="A764" s="1468"/>
      <c r="B764" s="267" t="s">
        <v>855</v>
      </c>
      <c r="C764" s="268">
        <v>20</v>
      </c>
      <c r="D764" s="269">
        <v>20</v>
      </c>
      <c r="E764" s="270">
        <v>10</v>
      </c>
      <c r="F764" s="269">
        <f>E764/D764*100</f>
        <v>50</v>
      </c>
    </row>
    <row r="765" spans="1:6" ht="18.75" customHeight="1">
      <c r="A765" s="1468"/>
      <c r="B765" s="267" t="s">
        <v>538</v>
      </c>
      <c r="C765" s="268"/>
      <c r="D765" s="269"/>
      <c r="E765" s="270"/>
      <c r="F765" s="269"/>
    </row>
    <row r="766" spans="1:6" ht="18.75" customHeight="1">
      <c r="A766" s="1468"/>
      <c r="B766" s="276" t="s">
        <v>539</v>
      </c>
      <c r="C766" s="268"/>
      <c r="D766" s="269"/>
      <c r="E766" s="270"/>
      <c r="F766" s="269"/>
    </row>
    <row r="767" spans="1:6" ht="18.75" customHeight="1">
      <c r="A767" s="1468"/>
      <c r="B767" s="277" t="s">
        <v>540</v>
      </c>
      <c r="C767" s="268"/>
      <c r="D767" s="269"/>
      <c r="E767" s="270"/>
      <c r="F767" s="269"/>
    </row>
    <row r="768" spans="1:6" ht="18.75" customHeight="1">
      <c r="A768" s="1468"/>
      <c r="B768" s="267" t="s">
        <v>541</v>
      </c>
      <c r="C768" s="268"/>
      <c r="D768" s="269"/>
      <c r="E768" s="270"/>
      <c r="F768" s="269"/>
    </row>
    <row r="769" spans="1:6" ht="18.75" customHeight="1">
      <c r="A769" s="1468"/>
      <c r="B769" s="276" t="s">
        <v>542</v>
      </c>
      <c r="C769" s="268"/>
      <c r="D769" s="269"/>
      <c r="E769" s="270"/>
      <c r="F769" s="269"/>
    </row>
    <row r="770" spans="1:6" ht="18.75" customHeight="1">
      <c r="A770" s="1468"/>
      <c r="B770" s="276" t="s">
        <v>543</v>
      </c>
      <c r="C770" s="268"/>
      <c r="D770" s="269"/>
      <c r="E770" s="270"/>
      <c r="F770" s="269"/>
    </row>
    <row r="771" spans="1:6" ht="18.75" customHeight="1">
      <c r="A771" s="1468"/>
      <c r="B771" s="276" t="s">
        <v>854</v>
      </c>
      <c r="C771" s="268"/>
      <c r="D771" s="269"/>
      <c r="E771" s="270"/>
      <c r="F771" s="269"/>
    </row>
    <row r="772" spans="1:6" ht="18.75" customHeight="1">
      <c r="A772" s="1468"/>
      <c r="B772" s="276" t="s">
        <v>857</v>
      </c>
      <c r="C772" s="268"/>
      <c r="D772" s="269"/>
      <c r="E772" s="270"/>
      <c r="F772" s="269"/>
    </row>
    <row r="773" spans="1:6" ht="18.75" customHeight="1">
      <c r="A773" s="1468"/>
      <c r="B773" s="276" t="s">
        <v>544</v>
      </c>
      <c r="C773" s="268"/>
      <c r="D773" s="269"/>
      <c r="E773" s="270"/>
      <c r="F773" s="269"/>
    </row>
    <row r="774" spans="1:6" ht="18.75" customHeight="1">
      <c r="A774" s="1468"/>
      <c r="B774" s="276" t="s">
        <v>545</v>
      </c>
      <c r="C774" s="268"/>
      <c r="D774" s="269"/>
      <c r="E774" s="270"/>
      <c r="F774" s="269"/>
    </row>
    <row r="775" spans="1:6" ht="18.75" customHeight="1" thickBot="1">
      <c r="A775" s="1468"/>
      <c r="B775" s="276" t="s">
        <v>546</v>
      </c>
      <c r="C775" s="268"/>
      <c r="D775" s="269"/>
      <c r="E775" s="270"/>
      <c r="F775" s="269"/>
    </row>
    <row r="776" spans="1:6" ht="18.75" customHeight="1" thickBot="1">
      <c r="A776" s="1468"/>
      <c r="B776" s="282" t="s">
        <v>810</v>
      </c>
      <c r="C776" s="283">
        <f>SUM(C761:C775)</f>
        <v>20</v>
      </c>
      <c r="D776" s="284">
        <f>SUM(D761:D769)</f>
        <v>20</v>
      </c>
      <c r="E776" s="283">
        <f>SUM(E761:E769)</f>
        <v>10</v>
      </c>
      <c r="F776" s="283">
        <f>E776/D776*100</f>
        <v>50</v>
      </c>
    </row>
    <row r="777" spans="1:6" ht="18.75" customHeight="1" thickBot="1">
      <c r="A777" s="1469"/>
      <c r="B777" s="282" t="s">
        <v>547</v>
      </c>
      <c r="C777" s="283"/>
      <c r="D777" s="284"/>
      <c r="E777" s="285"/>
      <c r="F777" s="286"/>
    </row>
    <row r="778" spans="1:6" ht="18.75" customHeight="1">
      <c r="A778" s="1467" t="s">
        <v>571</v>
      </c>
      <c r="B778" s="263" t="s">
        <v>536</v>
      </c>
      <c r="C778" s="264"/>
      <c r="D778" s="265"/>
      <c r="E778" s="266"/>
      <c r="F778" s="265"/>
    </row>
    <row r="779" spans="1:6" ht="18.75" customHeight="1">
      <c r="A779" s="1468"/>
      <c r="B779" s="267" t="s">
        <v>537</v>
      </c>
      <c r="C779" s="268"/>
      <c r="D779" s="269"/>
      <c r="E779" s="270"/>
      <c r="F779" s="269"/>
    </row>
    <row r="780" spans="1:6" ht="18.75" customHeight="1">
      <c r="A780" s="1468"/>
      <c r="B780" s="267" t="s">
        <v>816</v>
      </c>
      <c r="C780" s="268"/>
      <c r="D780" s="269"/>
      <c r="E780" s="270"/>
      <c r="F780" s="269"/>
    </row>
    <row r="781" spans="1:6" ht="18.75" customHeight="1">
      <c r="A781" s="1468"/>
      <c r="B781" s="267" t="s">
        <v>855</v>
      </c>
      <c r="C781" s="268">
        <v>120</v>
      </c>
      <c r="D781" s="269">
        <v>120</v>
      </c>
      <c r="E781" s="270">
        <v>100</v>
      </c>
      <c r="F781" s="269">
        <f>E781/D781*100</f>
        <v>83.33333333333334</v>
      </c>
    </row>
    <row r="782" spans="1:6" ht="18.75" customHeight="1">
      <c r="A782" s="1468"/>
      <c r="B782" s="267" t="s">
        <v>538</v>
      </c>
      <c r="C782" s="268"/>
      <c r="D782" s="269"/>
      <c r="E782" s="270"/>
      <c r="F782" s="269"/>
    </row>
    <row r="783" spans="1:6" ht="18.75" customHeight="1">
      <c r="A783" s="1468"/>
      <c r="B783" s="276" t="s">
        <v>539</v>
      </c>
      <c r="C783" s="268"/>
      <c r="D783" s="269"/>
      <c r="E783" s="270"/>
      <c r="F783" s="269"/>
    </row>
    <row r="784" spans="1:6" ht="18.75" customHeight="1">
      <c r="A784" s="1468"/>
      <c r="B784" s="277" t="s">
        <v>540</v>
      </c>
      <c r="C784" s="268"/>
      <c r="D784" s="269"/>
      <c r="E784" s="270"/>
      <c r="F784" s="269"/>
    </row>
    <row r="785" spans="1:6" ht="18.75" customHeight="1">
      <c r="A785" s="1468"/>
      <c r="B785" s="276" t="s">
        <v>542</v>
      </c>
      <c r="C785" s="268"/>
      <c r="D785" s="269"/>
      <c r="E785" s="270"/>
      <c r="F785" s="269"/>
    </row>
    <row r="786" spans="1:6" ht="18.75" customHeight="1">
      <c r="A786" s="1468"/>
      <c r="B786" s="267" t="s">
        <v>541</v>
      </c>
      <c r="C786" s="268"/>
      <c r="D786" s="269"/>
      <c r="E786" s="270"/>
      <c r="F786" s="269"/>
    </row>
    <row r="787" spans="1:6" ht="18.75" customHeight="1">
      <c r="A787" s="1468"/>
      <c r="B787" s="276" t="s">
        <v>542</v>
      </c>
      <c r="C787" s="268"/>
      <c r="D787" s="269"/>
      <c r="E787" s="270"/>
      <c r="F787" s="269"/>
    </row>
    <row r="788" spans="1:6" ht="18.75" customHeight="1">
      <c r="A788" s="1468"/>
      <c r="B788" s="276" t="s">
        <v>543</v>
      </c>
      <c r="C788" s="268"/>
      <c r="D788" s="269"/>
      <c r="E788" s="270"/>
      <c r="F788" s="269"/>
    </row>
    <row r="789" spans="1:6" ht="18.75" customHeight="1">
      <c r="A789" s="1468"/>
      <c r="B789" s="276" t="s">
        <v>854</v>
      </c>
      <c r="C789" s="268"/>
      <c r="D789" s="269"/>
      <c r="E789" s="270"/>
      <c r="F789" s="269"/>
    </row>
    <row r="790" spans="1:6" ht="18.75" customHeight="1">
      <c r="A790" s="1468"/>
      <c r="B790" s="276" t="s">
        <v>857</v>
      </c>
      <c r="C790" s="268"/>
      <c r="D790" s="269"/>
      <c r="E790" s="270"/>
      <c r="F790" s="269"/>
    </row>
    <row r="791" spans="1:6" ht="18.75" customHeight="1">
      <c r="A791" s="1468"/>
      <c r="B791" s="276" t="s">
        <v>544</v>
      </c>
      <c r="C791" s="268"/>
      <c r="D791" s="269"/>
      <c r="E791" s="270"/>
      <c r="F791" s="269"/>
    </row>
    <row r="792" spans="1:6" ht="18.75" customHeight="1">
      <c r="A792" s="1468"/>
      <c r="B792" s="276" t="s">
        <v>545</v>
      </c>
      <c r="C792" s="268"/>
      <c r="D792" s="269"/>
      <c r="E792" s="270"/>
      <c r="F792" s="269"/>
    </row>
    <row r="793" spans="1:6" ht="18.75" customHeight="1" thickBot="1">
      <c r="A793" s="1468"/>
      <c r="B793" s="276" t="s">
        <v>546</v>
      </c>
      <c r="C793" s="268"/>
      <c r="D793" s="269"/>
      <c r="E793" s="270"/>
      <c r="F793" s="269"/>
    </row>
    <row r="794" spans="1:6" ht="18.75" customHeight="1" thickBot="1">
      <c r="A794" s="1468"/>
      <c r="B794" s="282" t="s">
        <v>810</v>
      </c>
      <c r="C794" s="283">
        <f>SUM(C778:C793)</f>
        <v>120</v>
      </c>
      <c r="D794" s="284">
        <f>SUM(D778:D787)</f>
        <v>120</v>
      </c>
      <c r="E794" s="283">
        <f>SUM(E778:E787)</f>
        <v>100</v>
      </c>
      <c r="F794" s="283">
        <f>E794/D794*100</f>
        <v>83.33333333333334</v>
      </c>
    </row>
    <row r="795" spans="1:6" ht="18.75" customHeight="1" thickBot="1">
      <c r="A795" s="1469"/>
      <c r="B795" s="282" t="s">
        <v>547</v>
      </c>
      <c r="C795" s="283"/>
      <c r="D795" s="284"/>
      <c r="E795" s="285"/>
      <c r="F795" s="286"/>
    </row>
    <row r="796" spans="1:6" ht="18.75" customHeight="1">
      <c r="A796" s="1467" t="s">
        <v>572</v>
      </c>
      <c r="B796" s="263" t="s">
        <v>536</v>
      </c>
      <c r="C796" s="264"/>
      <c r="D796" s="265"/>
      <c r="E796" s="266"/>
      <c r="F796" s="265"/>
    </row>
    <row r="797" spans="1:6" ht="18.75" customHeight="1">
      <c r="A797" s="1468"/>
      <c r="B797" s="267" t="s">
        <v>537</v>
      </c>
      <c r="C797" s="268"/>
      <c r="D797" s="269"/>
      <c r="E797" s="270"/>
      <c r="F797" s="269"/>
    </row>
    <row r="798" spans="1:6" ht="18.75" customHeight="1">
      <c r="A798" s="1468"/>
      <c r="B798" s="267" t="s">
        <v>816</v>
      </c>
      <c r="C798" s="268"/>
      <c r="D798" s="269"/>
      <c r="E798" s="270"/>
      <c r="F798" s="269"/>
    </row>
    <row r="799" spans="1:6" ht="18.75" customHeight="1">
      <c r="A799" s="1468"/>
      <c r="B799" s="267" t="s">
        <v>855</v>
      </c>
      <c r="C799" s="268"/>
      <c r="D799" s="269"/>
      <c r="E799" s="270"/>
      <c r="F799" s="269"/>
    </row>
    <row r="800" spans="1:6" ht="18.75" customHeight="1">
      <c r="A800" s="1468"/>
      <c r="B800" s="267" t="s">
        <v>538</v>
      </c>
      <c r="C800" s="268"/>
      <c r="D800" s="269"/>
      <c r="E800" s="270"/>
      <c r="F800" s="269"/>
    </row>
    <row r="801" spans="1:6" ht="18.75" customHeight="1">
      <c r="A801" s="1468"/>
      <c r="B801" s="276" t="s">
        <v>539</v>
      </c>
      <c r="C801" s="268">
        <v>2000</v>
      </c>
      <c r="D801" s="269">
        <v>2433</v>
      </c>
      <c r="E801" s="270">
        <v>1833</v>
      </c>
      <c r="F801" s="269">
        <f>E801/D801*100</f>
        <v>75.33908754623921</v>
      </c>
    </row>
    <row r="802" spans="1:6" ht="18.75" customHeight="1">
      <c r="A802" s="1468"/>
      <c r="B802" s="277" t="s">
        <v>540</v>
      </c>
      <c r="C802" s="268"/>
      <c r="D802" s="269"/>
      <c r="E802" s="270"/>
      <c r="F802" s="269"/>
    </row>
    <row r="803" spans="1:6" ht="18.75" customHeight="1">
      <c r="A803" s="1468"/>
      <c r="B803" s="276" t="s">
        <v>542</v>
      </c>
      <c r="C803" s="268"/>
      <c r="D803" s="269"/>
      <c r="E803" s="270"/>
      <c r="F803" s="269"/>
    </row>
    <row r="804" spans="1:6" ht="18.75" customHeight="1">
      <c r="A804" s="1468"/>
      <c r="B804" s="267" t="s">
        <v>541</v>
      </c>
      <c r="C804" s="268"/>
      <c r="D804" s="269"/>
      <c r="E804" s="270"/>
      <c r="F804" s="269"/>
    </row>
    <row r="805" spans="1:6" ht="18.75" customHeight="1">
      <c r="A805" s="1468"/>
      <c r="B805" s="276" t="s">
        <v>542</v>
      </c>
      <c r="C805" s="268"/>
      <c r="D805" s="269"/>
      <c r="E805" s="270"/>
      <c r="F805" s="269"/>
    </row>
    <row r="806" spans="1:6" ht="18.75" customHeight="1">
      <c r="A806" s="1468"/>
      <c r="B806" s="276" t="s">
        <v>543</v>
      </c>
      <c r="C806" s="268"/>
      <c r="D806" s="269"/>
      <c r="E806" s="270"/>
      <c r="F806" s="269"/>
    </row>
    <row r="807" spans="1:6" ht="18.75" customHeight="1">
      <c r="A807" s="1468"/>
      <c r="B807" s="276" t="s">
        <v>854</v>
      </c>
      <c r="C807" s="268"/>
      <c r="D807" s="269"/>
      <c r="E807" s="270"/>
      <c r="F807" s="269"/>
    </row>
    <row r="808" spans="1:6" ht="18.75" customHeight="1">
      <c r="A808" s="1468"/>
      <c r="B808" s="276" t="s">
        <v>857</v>
      </c>
      <c r="C808" s="268"/>
      <c r="D808" s="269"/>
      <c r="E808" s="270"/>
      <c r="F808" s="269"/>
    </row>
    <row r="809" spans="1:6" ht="18.75" customHeight="1">
      <c r="A809" s="1468"/>
      <c r="B809" s="276" t="s">
        <v>544</v>
      </c>
      <c r="C809" s="268"/>
      <c r="D809" s="269"/>
      <c r="E809" s="270"/>
      <c r="F809" s="269"/>
    </row>
    <row r="810" spans="1:6" ht="18.75" customHeight="1">
      <c r="A810" s="1468"/>
      <c r="B810" s="276" t="s">
        <v>545</v>
      </c>
      <c r="C810" s="268"/>
      <c r="D810" s="269"/>
      <c r="E810" s="270"/>
      <c r="F810" s="269"/>
    </row>
    <row r="811" spans="1:6" ht="18.75" customHeight="1" thickBot="1">
      <c r="A811" s="1468"/>
      <c r="B811" s="276" t="s">
        <v>546</v>
      </c>
      <c r="C811" s="268"/>
      <c r="D811" s="269"/>
      <c r="E811" s="270"/>
      <c r="F811" s="269"/>
    </row>
    <row r="812" spans="1:6" ht="18.75" customHeight="1" thickBot="1">
      <c r="A812" s="1468"/>
      <c r="B812" s="282" t="s">
        <v>810</v>
      </c>
      <c r="C812" s="283">
        <f>SUM(C796:C811)</f>
        <v>2000</v>
      </c>
      <c r="D812" s="284">
        <f>SUM(D796:D805)</f>
        <v>2433</v>
      </c>
      <c r="E812" s="283">
        <f>SUM(E796:E805)</f>
        <v>1833</v>
      </c>
      <c r="F812" s="283">
        <f>E812/D812*100</f>
        <v>75.33908754623921</v>
      </c>
    </row>
    <row r="813" spans="1:6" ht="18.75" customHeight="1" thickBot="1">
      <c r="A813" s="1469"/>
      <c r="B813" s="282" t="s">
        <v>547</v>
      </c>
      <c r="C813" s="283"/>
      <c r="D813" s="284"/>
      <c r="E813" s="285"/>
      <c r="F813" s="286"/>
    </row>
    <row r="814" spans="1:6" ht="18.75" customHeight="1">
      <c r="A814" s="1467" t="s">
        <v>573</v>
      </c>
      <c r="B814" s="263" t="s">
        <v>536</v>
      </c>
      <c r="C814" s="264">
        <v>25959</v>
      </c>
      <c r="D814" s="265">
        <v>235261</v>
      </c>
      <c r="E814" s="266">
        <v>223088</v>
      </c>
      <c r="F814" s="269">
        <f>E814/D814*100</f>
        <v>94.82574672385138</v>
      </c>
    </row>
    <row r="815" spans="1:6" ht="18.75" customHeight="1">
      <c r="A815" s="1468"/>
      <c r="B815" s="267" t="s">
        <v>537</v>
      </c>
      <c r="C815" s="268">
        <v>3504</v>
      </c>
      <c r="D815" s="269">
        <v>31810</v>
      </c>
      <c r="E815" s="270">
        <v>30379</v>
      </c>
      <c r="F815" s="269">
        <f>E815/D815*100</f>
        <v>95.50141464948129</v>
      </c>
    </row>
    <row r="816" spans="1:6" ht="18.75" customHeight="1">
      <c r="A816" s="1468"/>
      <c r="B816" s="267" t="s">
        <v>816</v>
      </c>
      <c r="C816" s="268">
        <v>2000</v>
      </c>
      <c r="D816" s="269">
        <v>38464</v>
      </c>
      <c r="E816" s="270">
        <v>38451</v>
      </c>
      <c r="F816" s="269">
        <f>E816/D816*100</f>
        <v>99.96620216306157</v>
      </c>
    </row>
    <row r="817" spans="1:6" ht="18.75" customHeight="1">
      <c r="A817" s="1468"/>
      <c r="B817" s="267" t="s">
        <v>855</v>
      </c>
      <c r="C817" s="268"/>
      <c r="D817" s="269"/>
      <c r="E817" s="270"/>
      <c r="F817" s="269"/>
    </row>
    <row r="818" spans="1:6" ht="18.75" customHeight="1">
      <c r="A818" s="1468"/>
      <c r="B818" s="267" t="s">
        <v>538</v>
      </c>
      <c r="C818" s="268"/>
      <c r="D818" s="269"/>
      <c r="E818" s="270"/>
      <c r="F818" s="269"/>
    </row>
    <row r="819" spans="1:6" ht="18.75" customHeight="1">
      <c r="A819" s="1468"/>
      <c r="B819" s="276" t="s">
        <v>539</v>
      </c>
      <c r="C819" s="268">
        <v>2418</v>
      </c>
      <c r="D819" s="269">
        <v>1883</v>
      </c>
      <c r="E819" s="270">
        <v>1884</v>
      </c>
      <c r="F819" s="269">
        <f>E819/D819*100</f>
        <v>100.05310674455656</v>
      </c>
    </row>
    <row r="820" spans="1:6" ht="18.75" customHeight="1">
      <c r="A820" s="1468"/>
      <c r="B820" s="277" t="s">
        <v>540</v>
      </c>
      <c r="C820" s="268"/>
      <c r="D820" s="269"/>
      <c r="E820" s="270"/>
      <c r="F820" s="269"/>
    </row>
    <row r="821" spans="1:6" ht="18.75" customHeight="1">
      <c r="A821" s="1468"/>
      <c r="B821" s="267" t="s">
        <v>541</v>
      </c>
      <c r="C821" s="268"/>
      <c r="D821" s="269"/>
      <c r="E821" s="270"/>
      <c r="F821" s="269"/>
    </row>
    <row r="822" spans="1:6" ht="18.75" customHeight="1">
      <c r="A822" s="1468"/>
      <c r="B822" s="276" t="s">
        <v>542</v>
      </c>
      <c r="C822" s="268"/>
      <c r="D822" s="269"/>
      <c r="E822" s="270"/>
      <c r="F822" s="269"/>
    </row>
    <row r="823" spans="1:6" ht="18.75" customHeight="1">
      <c r="A823" s="1468"/>
      <c r="B823" s="276" t="s">
        <v>543</v>
      </c>
      <c r="C823" s="268"/>
      <c r="D823" s="269"/>
      <c r="E823" s="270"/>
      <c r="F823" s="269"/>
    </row>
    <row r="824" spans="1:6" ht="18.75" customHeight="1">
      <c r="A824" s="1468"/>
      <c r="B824" s="276" t="s">
        <v>854</v>
      </c>
      <c r="C824" s="268"/>
      <c r="D824" s="269"/>
      <c r="E824" s="270"/>
      <c r="F824" s="269"/>
    </row>
    <row r="825" spans="1:6" ht="18.75" customHeight="1">
      <c r="A825" s="1468"/>
      <c r="B825" s="276" t="s">
        <v>857</v>
      </c>
      <c r="C825" s="268"/>
      <c r="D825" s="269">
        <v>57384</v>
      </c>
      <c r="E825" s="270">
        <v>57377</v>
      </c>
      <c r="F825" s="269">
        <f>E825/D825*100</f>
        <v>99.98780147776384</v>
      </c>
    </row>
    <row r="826" spans="1:6" ht="18.75" customHeight="1">
      <c r="A826" s="1468"/>
      <c r="B826" s="276" t="s">
        <v>544</v>
      </c>
      <c r="C826" s="268"/>
      <c r="D826" s="269"/>
      <c r="E826" s="270"/>
      <c r="F826" s="269"/>
    </row>
    <row r="827" spans="1:6" ht="18.75" customHeight="1">
      <c r="A827" s="1468"/>
      <c r="B827" s="276" t="s">
        <v>545</v>
      </c>
      <c r="C827" s="268"/>
      <c r="D827" s="269"/>
      <c r="E827" s="270"/>
      <c r="F827" s="269"/>
    </row>
    <row r="828" spans="1:6" ht="18.75" customHeight="1" thickBot="1">
      <c r="A828" s="1468"/>
      <c r="B828" s="276" t="s">
        <v>546</v>
      </c>
      <c r="C828" s="268"/>
      <c r="D828" s="269"/>
      <c r="E828" s="270"/>
      <c r="F828" s="269"/>
    </row>
    <row r="829" spans="1:6" ht="18.75" customHeight="1" thickBot="1">
      <c r="A829" s="1468"/>
      <c r="B829" s="282" t="s">
        <v>810</v>
      </c>
      <c r="C829" s="283">
        <f>SUM(C814:C828)</f>
        <v>33881</v>
      </c>
      <c r="D829" s="283">
        <f>SUM(D814:D828)</f>
        <v>364802</v>
      </c>
      <c r="E829" s="283">
        <f>SUM(E814:E828)</f>
        <v>351179</v>
      </c>
      <c r="F829" s="283">
        <f>E829/D829*100</f>
        <v>96.2656454734349</v>
      </c>
    </row>
    <row r="830" spans="1:6" ht="18.75" customHeight="1" thickBot="1">
      <c r="A830" s="1469"/>
      <c r="B830" s="282" t="s">
        <v>547</v>
      </c>
      <c r="C830" s="283">
        <v>85</v>
      </c>
      <c r="D830" s="284">
        <v>85</v>
      </c>
      <c r="E830" s="283">
        <v>85</v>
      </c>
      <c r="F830" s="283">
        <f>E830/D830*100</f>
        <v>100</v>
      </c>
    </row>
    <row r="831" spans="1:6" ht="18.75" customHeight="1">
      <c r="A831" s="1467" t="s">
        <v>975</v>
      </c>
      <c r="B831" s="263" t="s">
        <v>536</v>
      </c>
      <c r="C831" s="264"/>
      <c r="D831" s="265">
        <v>43296</v>
      </c>
      <c r="E831" s="266">
        <v>43296</v>
      </c>
      <c r="F831" s="269">
        <f>E831/D831*100</f>
        <v>100</v>
      </c>
    </row>
    <row r="832" spans="1:6" ht="18.75" customHeight="1">
      <c r="A832" s="1468"/>
      <c r="B832" s="267" t="s">
        <v>537</v>
      </c>
      <c r="C832" s="268"/>
      <c r="D832" s="269">
        <v>5924</v>
      </c>
      <c r="E832" s="270">
        <v>5924</v>
      </c>
      <c r="F832" s="269">
        <f>E832/D832*100</f>
        <v>100</v>
      </c>
    </row>
    <row r="833" spans="1:6" ht="18.75" customHeight="1">
      <c r="A833" s="1468"/>
      <c r="B833" s="267" t="s">
        <v>816</v>
      </c>
      <c r="C833" s="268"/>
      <c r="D833" s="269"/>
      <c r="E833" s="270"/>
      <c r="F833" s="269"/>
    </row>
    <row r="834" spans="1:6" ht="18.75" customHeight="1">
      <c r="A834" s="1468"/>
      <c r="B834" s="267" t="s">
        <v>855</v>
      </c>
      <c r="C834" s="268"/>
      <c r="D834" s="269"/>
      <c r="E834" s="270"/>
      <c r="F834" s="269"/>
    </row>
    <row r="835" spans="1:6" ht="18.75" customHeight="1">
      <c r="A835" s="1468"/>
      <c r="B835" s="267" t="s">
        <v>538</v>
      </c>
      <c r="C835" s="268"/>
      <c r="D835" s="269"/>
      <c r="E835" s="270"/>
      <c r="F835" s="269"/>
    </row>
    <row r="836" spans="1:6" ht="18.75" customHeight="1">
      <c r="A836" s="1468"/>
      <c r="B836" s="276" t="s">
        <v>539</v>
      </c>
      <c r="C836" s="268"/>
      <c r="D836" s="269"/>
      <c r="E836" s="270"/>
      <c r="F836" s="269"/>
    </row>
    <row r="837" spans="1:6" ht="18.75" customHeight="1">
      <c r="A837" s="1468"/>
      <c r="B837" s="277" t="s">
        <v>540</v>
      </c>
      <c r="C837" s="268"/>
      <c r="D837" s="269"/>
      <c r="E837" s="270"/>
      <c r="F837" s="269"/>
    </row>
    <row r="838" spans="1:6" ht="18.75" customHeight="1">
      <c r="A838" s="1468"/>
      <c r="B838" s="267" t="s">
        <v>541</v>
      </c>
      <c r="C838" s="268"/>
      <c r="D838" s="269"/>
      <c r="E838" s="270"/>
      <c r="F838" s="269"/>
    </row>
    <row r="839" spans="1:6" ht="18.75" customHeight="1">
      <c r="A839" s="1468"/>
      <c r="B839" s="276" t="s">
        <v>542</v>
      </c>
      <c r="C839" s="268"/>
      <c r="D839" s="269"/>
      <c r="E839" s="270"/>
      <c r="F839" s="269"/>
    </row>
    <row r="840" spans="1:6" ht="18.75" customHeight="1">
      <c r="A840" s="1468"/>
      <c r="B840" s="276" t="s">
        <v>543</v>
      </c>
      <c r="C840" s="268"/>
      <c r="D840" s="269"/>
      <c r="E840" s="270"/>
      <c r="F840" s="269"/>
    </row>
    <row r="841" spans="1:6" ht="18.75" customHeight="1">
      <c r="A841" s="1468"/>
      <c r="B841" s="276" t="s">
        <v>854</v>
      </c>
      <c r="C841" s="268"/>
      <c r="D841" s="269"/>
      <c r="E841" s="270"/>
      <c r="F841" s="269"/>
    </row>
    <row r="842" spans="1:6" ht="18.75" customHeight="1">
      <c r="A842" s="1468"/>
      <c r="B842" s="276" t="s">
        <v>857</v>
      </c>
      <c r="C842" s="268"/>
      <c r="D842" s="269"/>
      <c r="E842" s="270"/>
      <c r="F842" s="269"/>
    </row>
    <row r="843" spans="1:6" ht="18.75" customHeight="1">
      <c r="A843" s="1468"/>
      <c r="B843" s="276" t="s">
        <v>544</v>
      </c>
      <c r="C843" s="268"/>
      <c r="D843" s="269"/>
      <c r="E843" s="270"/>
      <c r="F843" s="269"/>
    </row>
    <row r="844" spans="1:6" ht="18.75" customHeight="1">
      <c r="A844" s="1468"/>
      <c r="B844" s="276" t="s">
        <v>545</v>
      </c>
      <c r="C844" s="268"/>
      <c r="D844" s="269"/>
      <c r="E844" s="270"/>
      <c r="F844" s="269"/>
    </row>
    <row r="845" spans="1:6" ht="18.75" customHeight="1" thickBot="1">
      <c r="A845" s="1468"/>
      <c r="B845" s="276" t="s">
        <v>546</v>
      </c>
      <c r="C845" s="268"/>
      <c r="D845" s="269"/>
      <c r="E845" s="270"/>
      <c r="F845" s="269"/>
    </row>
    <row r="846" spans="1:6" ht="18.75" customHeight="1" thickBot="1">
      <c r="A846" s="1468"/>
      <c r="B846" s="282" t="s">
        <v>810</v>
      </c>
      <c r="C846" s="283">
        <f>SUM(C831:C845)</f>
        <v>0</v>
      </c>
      <c r="D846" s="283">
        <f>SUM(D831:D845)</f>
        <v>49220</v>
      </c>
      <c r="E846" s="283">
        <f>SUM(E831:E845)</f>
        <v>49220</v>
      </c>
      <c r="F846" s="283">
        <f>E846/D846*100</f>
        <v>100</v>
      </c>
    </row>
    <row r="847" spans="1:6" ht="18.75" customHeight="1" thickBot="1">
      <c r="A847" s="1469"/>
      <c r="B847" s="282" t="s">
        <v>547</v>
      </c>
      <c r="C847" s="283"/>
      <c r="D847" s="284"/>
      <c r="E847" s="283"/>
      <c r="F847" s="286"/>
    </row>
    <row r="848" spans="1:6" ht="18.75" customHeight="1">
      <c r="A848" s="1467" t="s">
        <v>795</v>
      </c>
      <c r="B848" s="263" t="s">
        <v>536</v>
      </c>
      <c r="C848" s="264"/>
      <c r="D848" s="265">
        <v>19609</v>
      </c>
      <c r="E848" s="266">
        <v>7471</v>
      </c>
      <c r="F848" s="269">
        <f>E848/D848*100</f>
        <v>38.099852108725585</v>
      </c>
    </row>
    <row r="849" spans="1:6" ht="18.75" customHeight="1">
      <c r="A849" s="1468"/>
      <c r="B849" s="267" t="s">
        <v>537</v>
      </c>
      <c r="C849" s="268"/>
      <c r="D849" s="269">
        <v>2647</v>
      </c>
      <c r="E849" s="270">
        <v>1009</v>
      </c>
      <c r="F849" s="269">
        <f>E849/D849*100</f>
        <v>38.118624858330186</v>
      </c>
    </row>
    <row r="850" spans="1:6" ht="18.75" customHeight="1">
      <c r="A850" s="1468"/>
      <c r="B850" s="267" t="s">
        <v>816</v>
      </c>
      <c r="C850" s="268"/>
      <c r="D850" s="269">
        <v>4828</v>
      </c>
      <c r="E850" s="270"/>
      <c r="F850" s="269"/>
    </row>
    <row r="851" spans="1:6" ht="18.75" customHeight="1">
      <c r="A851" s="1468"/>
      <c r="B851" s="267" t="s">
        <v>855</v>
      </c>
      <c r="C851" s="268"/>
      <c r="D851" s="269"/>
      <c r="E851" s="270"/>
      <c r="F851" s="269"/>
    </row>
    <row r="852" spans="1:6" ht="18.75" customHeight="1">
      <c r="A852" s="1468"/>
      <c r="B852" s="267" t="s">
        <v>538</v>
      </c>
      <c r="C852" s="268"/>
      <c r="D852" s="269"/>
      <c r="E852" s="270"/>
      <c r="F852" s="269"/>
    </row>
    <row r="853" spans="1:6" ht="18.75" customHeight="1">
      <c r="A853" s="1468"/>
      <c r="B853" s="276" t="s">
        <v>539</v>
      </c>
      <c r="C853" s="268"/>
      <c r="D853" s="269"/>
      <c r="E853" s="270"/>
      <c r="F853" s="269"/>
    </row>
    <row r="854" spans="1:6" ht="18.75" customHeight="1">
      <c r="A854" s="1468"/>
      <c r="B854" s="277" t="s">
        <v>540</v>
      </c>
      <c r="C854" s="268"/>
      <c r="D854" s="269"/>
      <c r="E854" s="270"/>
      <c r="F854" s="269"/>
    </row>
    <row r="855" spans="1:6" ht="18.75" customHeight="1">
      <c r="A855" s="1468"/>
      <c r="B855" s="267" t="s">
        <v>541</v>
      </c>
      <c r="C855" s="268"/>
      <c r="D855" s="269"/>
      <c r="E855" s="270"/>
      <c r="F855" s="269"/>
    </row>
    <row r="856" spans="1:6" ht="18.75" customHeight="1">
      <c r="A856" s="1468"/>
      <c r="B856" s="276" t="s">
        <v>542</v>
      </c>
      <c r="C856" s="268"/>
      <c r="D856" s="269"/>
      <c r="E856" s="270"/>
      <c r="F856" s="269"/>
    </row>
    <row r="857" spans="1:6" ht="18.75" customHeight="1">
      <c r="A857" s="1468"/>
      <c r="B857" s="276" t="s">
        <v>543</v>
      </c>
      <c r="C857" s="268"/>
      <c r="D857" s="269"/>
      <c r="E857" s="270"/>
      <c r="F857" s="269"/>
    </row>
    <row r="858" spans="1:6" ht="18.75" customHeight="1">
      <c r="A858" s="1468"/>
      <c r="B858" s="276" t="s">
        <v>854</v>
      </c>
      <c r="C858" s="268"/>
      <c r="D858" s="269"/>
      <c r="E858" s="270"/>
      <c r="F858" s="269"/>
    </row>
    <row r="859" spans="1:6" ht="18.75" customHeight="1">
      <c r="A859" s="1468"/>
      <c r="B859" s="276" t="s">
        <v>857</v>
      </c>
      <c r="C859" s="268"/>
      <c r="D859" s="269"/>
      <c r="E859" s="270"/>
      <c r="F859" s="269"/>
    </row>
    <row r="860" spans="1:6" ht="18.75" customHeight="1">
      <c r="A860" s="1468"/>
      <c r="B860" s="276" t="s">
        <v>544</v>
      </c>
      <c r="C860" s="268"/>
      <c r="D860" s="269"/>
      <c r="E860" s="270"/>
      <c r="F860" s="269"/>
    </row>
    <row r="861" spans="1:6" ht="18.75" customHeight="1">
      <c r="A861" s="1468"/>
      <c r="B861" s="276" t="s">
        <v>545</v>
      </c>
      <c r="C861" s="268"/>
      <c r="D861" s="269"/>
      <c r="E861" s="270"/>
      <c r="F861" s="269"/>
    </row>
    <row r="862" spans="1:6" ht="18.75" customHeight="1" thickBot="1">
      <c r="A862" s="1468"/>
      <c r="B862" s="276" t="s">
        <v>546</v>
      </c>
      <c r="C862" s="268"/>
      <c r="D862" s="269"/>
      <c r="E862" s="270"/>
      <c r="F862" s="269"/>
    </row>
    <row r="863" spans="1:6" ht="18.75" customHeight="1" thickBot="1">
      <c r="A863" s="1468"/>
      <c r="B863" s="282" t="s">
        <v>810</v>
      </c>
      <c r="C863" s="283">
        <f>SUM(C848:C862)</f>
        <v>0</v>
      </c>
      <c r="D863" s="283">
        <f>SUM(D848:D862)</f>
        <v>27084</v>
      </c>
      <c r="E863" s="283">
        <f>SUM(E848:E862)</f>
        <v>8480</v>
      </c>
      <c r="F863" s="283">
        <f>E863/D863*100</f>
        <v>31.309998523113276</v>
      </c>
    </row>
    <row r="864" spans="1:6" ht="18.75" customHeight="1" thickBot="1">
      <c r="A864" s="1469"/>
      <c r="B864" s="282" t="s">
        <v>547</v>
      </c>
      <c r="C864" s="283"/>
      <c r="D864" s="284"/>
      <c r="E864" s="283"/>
      <c r="F864" s="286"/>
    </row>
    <row r="865" spans="1:6" ht="18.75" customHeight="1">
      <c r="A865" s="1467" t="s">
        <v>574</v>
      </c>
      <c r="B865" s="263" t="s">
        <v>536</v>
      </c>
      <c r="C865" s="264">
        <v>32</v>
      </c>
      <c r="D865" s="265">
        <v>471</v>
      </c>
      <c r="E865" s="266">
        <v>506</v>
      </c>
      <c r="F865" s="269">
        <f aca="true" t="shared" si="3" ref="F865:F870">E865/D865*100</f>
        <v>107.43099787685775</v>
      </c>
    </row>
    <row r="866" spans="1:6" ht="18.75" customHeight="1">
      <c r="A866" s="1468"/>
      <c r="B866" s="267" t="s">
        <v>537</v>
      </c>
      <c r="C866" s="268">
        <v>9</v>
      </c>
      <c r="D866" s="269">
        <v>115</v>
      </c>
      <c r="E866" s="270">
        <v>114</v>
      </c>
      <c r="F866" s="269">
        <f t="shared" si="3"/>
        <v>99.1304347826087</v>
      </c>
    </row>
    <row r="867" spans="1:6" ht="18.75" customHeight="1">
      <c r="A867" s="1468"/>
      <c r="B867" s="267" t="s">
        <v>816</v>
      </c>
      <c r="C867" s="268">
        <v>7052</v>
      </c>
      <c r="D867" s="269">
        <v>4074</v>
      </c>
      <c r="E867" s="270">
        <v>3811</v>
      </c>
      <c r="F867" s="269">
        <f t="shared" si="3"/>
        <v>93.54442808051056</v>
      </c>
    </row>
    <row r="868" spans="1:6" ht="18.75" customHeight="1">
      <c r="A868" s="1468"/>
      <c r="B868" s="267" t="s">
        <v>855</v>
      </c>
      <c r="C868" s="268"/>
      <c r="D868" s="269"/>
      <c r="E868" s="270"/>
      <c r="F868" s="269"/>
    </row>
    <row r="869" spans="1:6" ht="18.75" customHeight="1">
      <c r="A869" s="1468"/>
      <c r="B869" s="267" t="s">
        <v>538</v>
      </c>
      <c r="C869" s="268"/>
      <c r="D869" s="269"/>
      <c r="E869" s="270"/>
      <c r="F869" s="269"/>
    </row>
    <row r="870" spans="1:6" ht="18.75" customHeight="1">
      <c r="A870" s="1468"/>
      <c r="B870" s="276" t="s">
        <v>539</v>
      </c>
      <c r="C870" s="268">
        <v>659</v>
      </c>
      <c r="D870" s="269">
        <v>514</v>
      </c>
      <c r="E870" s="270">
        <v>514</v>
      </c>
      <c r="F870" s="269">
        <f t="shared" si="3"/>
        <v>100</v>
      </c>
    </row>
    <row r="871" spans="1:6" ht="18.75" customHeight="1">
      <c r="A871" s="1468"/>
      <c r="B871" s="277" t="s">
        <v>540</v>
      </c>
      <c r="C871" s="268"/>
      <c r="D871" s="269"/>
      <c r="E871" s="270"/>
      <c r="F871" s="269"/>
    </row>
    <row r="872" spans="1:6" ht="18.75" customHeight="1">
      <c r="A872" s="1468"/>
      <c r="B872" s="267" t="s">
        <v>541</v>
      </c>
      <c r="C872" s="268"/>
      <c r="D872" s="269"/>
      <c r="E872" s="270"/>
      <c r="F872" s="269"/>
    </row>
    <row r="873" spans="1:6" ht="18.75" customHeight="1">
      <c r="A873" s="1468"/>
      <c r="B873" s="276" t="s">
        <v>542</v>
      </c>
      <c r="C873" s="268"/>
      <c r="D873" s="269"/>
      <c r="E873" s="270"/>
      <c r="F873" s="269"/>
    </row>
    <row r="874" spans="1:6" ht="18.75" customHeight="1">
      <c r="A874" s="1468"/>
      <c r="B874" s="276" t="s">
        <v>543</v>
      </c>
      <c r="C874" s="268"/>
      <c r="D874" s="269"/>
      <c r="E874" s="270"/>
      <c r="F874" s="269"/>
    </row>
    <row r="875" spans="1:6" ht="18.75" customHeight="1">
      <c r="A875" s="1468"/>
      <c r="B875" s="276" t="s">
        <v>854</v>
      </c>
      <c r="C875" s="268"/>
      <c r="D875" s="269"/>
      <c r="E875" s="270"/>
      <c r="F875" s="269"/>
    </row>
    <row r="876" spans="1:6" ht="18.75" customHeight="1">
      <c r="A876" s="1468"/>
      <c r="B876" s="276" t="s">
        <v>857</v>
      </c>
      <c r="C876" s="268"/>
      <c r="D876" s="269"/>
      <c r="E876" s="270"/>
      <c r="F876" s="269"/>
    </row>
    <row r="877" spans="1:6" ht="18.75" customHeight="1">
      <c r="A877" s="1468"/>
      <c r="B877" s="276" t="s">
        <v>544</v>
      </c>
      <c r="C877" s="268"/>
      <c r="D877" s="269"/>
      <c r="E877" s="270"/>
      <c r="F877" s="269"/>
    </row>
    <row r="878" spans="1:6" ht="18.75" customHeight="1">
      <c r="A878" s="1468"/>
      <c r="B878" s="276" t="s">
        <v>545</v>
      </c>
      <c r="C878" s="268"/>
      <c r="D878" s="269"/>
      <c r="E878" s="270"/>
      <c r="F878" s="269"/>
    </row>
    <row r="879" spans="1:6" ht="18.75" customHeight="1" thickBot="1">
      <c r="A879" s="1468"/>
      <c r="B879" s="276" t="s">
        <v>546</v>
      </c>
      <c r="C879" s="268"/>
      <c r="D879" s="269"/>
      <c r="E879" s="270"/>
      <c r="F879" s="269"/>
    </row>
    <row r="880" spans="1:6" ht="18.75" customHeight="1" thickBot="1">
      <c r="A880" s="1468"/>
      <c r="B880" s="282" t="s">
        <v>810</v>
      </c>
      <c r="C880" s="283">
        <f>SUM(C865:C879)</f>
        <v>7752</v>
      </c>
      <c r="D880" s="284">
        <f>SUM(D865:D873)</f>
        <v>5174</v>
      </c>
      <c r="E880" s="283">
        <f>SUM(E865:E873)</f>
        <v>4945</v>
      </c>
      <c r="F880" s="283">
        <f>E880/D880*100</f>
        <v>95.57402396598377</v>
      </c>
    </row>
    <row r="881" spans="1:6" ht="18.75" customHeight="1" thickBot="1">
      <c r="A881" s="1469"/>
      <c r="B881" s="282" t="s">
        <v>547</v>
      </c>
      <c r="C881" s="283"/>
      <c r="D881" s="284"/>
      <c r="E881" s="285"/>
      <c r="F881" s="286"/>
    </row>
    <row r="882" spans="1:6" ht="18.75" customHeight="1" thickBot="1">
      <c r="A882" s="260" t="s">
        <v>853</v>
      </c>
      <c r="B882" s="261" t="s">
        <v>534</v>
      </c>
      <c r="C882" s="262" t="s">
        <v>963</v>
      </c>
      <c r="D882" s="262" t="s">
        <v>964</v>
      </c>
      <c r="E882" s="262" t="s">
        <v>965</v>
      </c>
      <c r="F882" s="262" t="s">
        <v>1014</v>
      </c>
    </row>
    <row r="883" spans="1:6" ht="18.75" customHeight="1">
      <c r="A883" s="1467" t="s">
        <v>575</v>
      </c>
      <c r="B883" s="263" t="s">
        <v>536</v>
      </c>
      <c r="C883" s="264"/>
      <c r="D883" s="265"/>
      <c r="E883" s="266"/>
      <c r="F883" s="265"/>
    </row>
    <row r="884" spans="1:6" ht="18.75" customHeight="1">
      <c r="A884" s="1468"/>
      <c r="B884" s="267" t="s">
        <v>537</v>
      </c>
      <c r="C884" s="268"/>
      <c r="D884" s="269"/>
      <c r="E884" s="270"/>
      <c r="F884" s="269"/>
    </row>
    <row r="885" spans="1:6" ht="18.75" customHeight="1">
      <c r="A885" s="1468"/>
      <c r="B885" s="267" t="s">
        <v>816</v>
      </c>
      <c r="C885" s="268">
        <v>914</v>
      </c>
      <c r="D885" s="269">
        <v>924</v>
      </c>
      <c r="E885" s="270">
        <v>315</v>
      </c>
      <c r="F885" s="269">
        <f>E885/D885*100</f>
        <v>34.090909090909086</v>
      </c>
    </row>
    <row r="886" spans="1:6" ht="18.75" customHeight="1">
      <c r="A886" s="1468"/>
      <c r="B886" s="267" t="s">
        <v>855</v>
      </c>
      <c r="C886" s="268"/>
      <c r="D886" s="269"/>
      <c r="E886" s="270"/>
      <c r="F886" s="269"/>
    </row>
    <row r="887" spans="1:6" ht="18.75" customHeight="1">
      <c r="A887" s="1468"/>
      <c r="B887" s="267" t="s">
        <v>538</v>
      </c>
      <c r="C887" s="268"/>
      <c r="D887" s="269"/>
      <c r="E887" s="270"/>
      <c r="F887" s="269"/>
    </row>
    <row r="888" spans="1:6" ht="18.75" customHeight="1">
      <c r="A888" s="1468"/>
      <c r="B888" s="276" t="s">
        <v>539</v>
      </c>
      <c r="C888" s="268"/>
      <c r="D888" s="269"/>
      <c r="E888" s="270"/>
      <c r="F888" s="269"/>
    </row>
    <row r="889" spans="1:6" ht="18.75" customHeight="1">
      <c r="A889" s="1468"/>
      <c r="B889" s="277" t="s">
        <v>540</v>
      </c>
      <c r="C889" s="268"/>
      <c r="D889" s="269"/>
      <c r="E889" s="270"/>
      <c r="F889" s="269"/>
    </row>
    <row r="890" spans="1:6" ht="18.75" customHeight="1">
      <c r="A890" s="1468"/>
      <c r="B890" s="267" t="s">
        <v>541</v>
      </c>
      <c r="C890" s="268"/>
      <c r="D890" s="269"/>
      <c r="E890" s="270"/>
      <c r="F890" s="269"/>
    </row>
    <row r="891" spans="1:6" ht="18.75" customHeight="1">
      <c r="A891" s="1468"/>
      <c r="B891" s="276" t="s">
        <v>542</v>
      </c>
      <c r="C891" s="268"/>
      <c r="D891" s="269"/>
      <c r="E891" s="270"/>
      <c r="F891" s="269"/>
    </row>
    <row r="892" spans="1:6" ht="18.75" customHeight="1">
      <c r="A892" s="1468"/>
      <c r="B892" s="276" t="s">
        <v>543</v>
      </c>
      <c r="C892" s="268"/>
      <c r="D892" s="269"/>
      <c r="E892" s="270"/>
      <c r="F892" s="269"/>
    </row>
    <row r="893" spans="1:6" ht="18.75" customHeight="1">
      <c r="A893" s="1468"/>
      <c r="B893" s="276" t="s">
        <v>854</v>
      </c>
      <c r="C893" s="268"/>
      <c r="D893" s="269"/>
      <c r="E893" s="270"/>
      <c r="F893" s="269"/>
    </row>
    <row r="894" spans="1:6" ht="18.75" customHeight="1">
      <c r="A894" s="1468"/>
      <c r="B894" s="276" t="s">
        <v>857</v>
      </c>
      <c r="C894" s="268"/>
      <c r="D894" s="269"/>
      <c r="E894" s="270"/>
      <c r="F894" s="269"/>
    </row>
    <row r="895" spans="1:6" ht="18.75" customHeight="1">
      <c r="A895" s="1468"/>
      <c r="B895" s="276" t="s">
        <v>544</v>
      </c>
      <c r="C895" s="268"/>
      <c r="D895" s="269"/>
      <c r="E895" s="270"/>
      <c r="F895" s="269"/>
    </row>
    <row r="896" spans="1:6" ht="18.75" customHeight="1">
      <c r="A896" s="1468"/>
      <c r="B896" s="276" t="s">
        <v>545</v>
      </c>
      <c r="C896" s="268"/>
      <c r="D896" s="269"/>
      <c r="E896" s="270"/>
      <c r="F896" s="269"/>
    </row>
    <row r="897" spans="1:6" ht="18.75" customHeight="1" thickBot="1">
      <c r="A897" s="1468"/>
      <c r="B897" s="276" t="s">
        <v>546</v>
      </c>
      <c r="C897" s="268"/>
      <c r="D897" s="269"/>
      <c r="E897" s="270"/>
      <c r="F897" s="269"/>
    </row>
    <row r="898" spans="1:6" ht="18.75" customHeight="1" thickBot="1">
      <c r="A898" s="1468"/>
      <c r="B898" s="282" t="s">
        <v>810</v>
      </c>
      <c r="C898" s="283">
        <f>SUM(C883:C897)</f>
        <v>914</v>
      </c>
      <c r="D898" s="284">
        <f>SUM(D883:D891)</f>
        <v>924</v>
      </c>
      <c r="E898" s="283">
        <f>SUM(E883:E891)</f>
        <v>315</v>
      </c>
      <c r="F898" s="283">
        <f aca="true" t="shared" si="4" ref="F898:F916">E898/D898*100</f>
        <v>34.090909090909086</v>
      </c>
    </row>
    <row r="899" spans="1:7" s="20" customFormat="1" ht="18.75" customHeight="1" thickBot="1">
      <c r="A899" s="1469"/>
      <c r="B899" s="282" t="s">
        <v>547</v>
      </c>
      <c r="C899" s="283"/>
      <c r="D899" s="284"/>
      <c r="E899" s="285"/>
      <c r="F899" s="286"/>
      <c r="G899" s="293"/>
    </row>
    <row r="900" spans="1:7" s="20" customFormat="1" ht="18.75" customHeight="1" thickBot="1">
      <c r="A900" s="1467" t="s">
        <v>810</v>
      </c>
      <c r="B900" s="294" t="s">
        <v>536</v>
      </c>
      <c r="C900" s="295">
        <f aca="true" t="shared" si="5" ref="C900:C914">C865+C675+C435+C831+C778+C743+C692+C709+C452+C315+C883+C814+C796+C761+C726+C658+C640+C623+C606+C589+C383+C538+C520+C503+C486+C417+C366+C349+C332+C280+C263+C246+C229+C212+C194+C177+C160+C143+C126+C109+C91+C74+C57+C40+C23+C6+C572+C469+C297</f>
        <v>47543</v>
      </c>
      <c r="D900" s="295">
        <f>D865+D675+D435+D831+D778+D743+D692+D709+D452+D315+D883+D814+D796+D761+D726+D658+D640+D623+D606+D589+D383+D538+D520+D503+D486+D417+D366+D349+D332+D280+D263+D246+D229+D212+D194+D177+D160+D143+D126+D109+D91+D74+D57+D40+D23+D6+D572+D469+D297+D848</f>
        <v>319060</v>
      </c>
      <c r="E900" s="295">
        <f>E865+E675+E435+E831+E778+E743+E692+E709+E452+E315+E883+E814+E796+E761+E726+E658+E640+E623+E606+E589+E383+E538+E520+E503+E486+E417+E366+E349+E332+E280+E263+E246+E229+E212+E194+E177+E160+E143+E126+E109+E91+E74+E57+E40+E23+E6+E572+E469+E297+E848</f>
        <v>294348</v>
      </c>
      <c r="F900" s="283">
        <f t="shared" si="4"/>
        <v>92.2547483231994</v>
      </c>
      <c r="G900" s="293"/>
    </row>
    <row r="901" spans="1:7" s="20" customFormat="1" ht="18.75" customHeight="1" thickBot="1">
      <c r="A901" s="1468"/>
      <c r="B901" s="296" t="s">
        <v>537</v>
      </c>
      <c r="C901" s="295">
        <f t="shared" si="5"/>
        <v>9219</v>
      </c>
      <c r="D901" s="295">
        <f>D866+D676+D436+D832+D779+D744+D693+D710+D453+D316+D884+D815+D797+D762+D727+D659+D641+D624+D607+D590+D384+D539+D521+D504+D487+D418+D401+D367+D350+D333+D281+D264+D247+D230+D213+D195+D178+D161+D144+D127+D110+D92+D75+D58+D41+D24+D7+D573+D470+D298+D849</f>
        <v>45845</v>
      </c>
      <c r="E901" s="295">
        <f>E866+E676+E436+E832+E779+E744+E693+E710+E453+E316+E884+E815+E797+E762+E727+E659+E641+E624+E607+E590+E384+E539+E521+E504+E487+E418+E401+E367+E350+E333+E281+E264+E247+E230+E213+E195+E178+E161+E144+E127+E110+E92+E75+E58+E41+E24+E7+E573+E470+E298+E849</f>
        <v>42473</v>
      </c>
      <c r="F901" s="283">
        <f t="shared" si="4"/>
        <v>92.64478132838914</v>
      </c>
      <c r="G901" s="293"/>
    </row>
    <row r="902" spans="1:7" s="20" customFormat="1" ht="18.75" customHeight="1" thickBot="1">
      <c r="A902" s="1468"/>
      <c r="B902" s="296" t="s">
        <v>816</v>
      </c>
      <c r="C902" s="295">
        <f t="shared" si="5"/>
        <v>55119</v>
      </c>
      <c r="D902" s="295">
        <f>D867+D677+D437+D833+D780+D745+D694+D711+D454+D317+D885+D816+D798+D763+D728+D660+D642+D625+D608+D591+D385+D540+D522+D505+D488+D419+D402+D368+D351+D334+D282+D265+D248+D231+D214+D196+D179+D162+D145+D128+D111+D93+D76+D59+D42+D25+D8+D574+D471+D299+D850</f>
        <v>140197</v>
      </c>
      <c r="E902" s="295">
        <f>E867+E677+E437+E833+E780+E745+E694+E711+E454+E317+E885+E816+E798+E763+E728+E660+E642+E625+E608+E591+E385+E540+E522+E505+E488+E419+E402+E368+E351+E334+E282+E265+E248+E231+E214+E196+E179+E162+E145+E128+E111+E93+E76+E59+E42+E25+E8+E574+E471+E299+E850</f>
        <v>119715</v>
      </c>
      <c r="F902" s="283">
        <f t="shared" si="4"/>
        <v>85.3905575725586</v>
      </c>
      <c r="G902" s="293"/>
    </row>
    <row r="903" spans="1:7" s="20" customFormat="1" ht="18.75" customHeight="1" thickBot="1">
      <c r="A903" s="1468"/>
      <c r="B903" s="296" t="s">
        <v>855</v>
      </c>
      <c r="C903" s="295">
        <f t="shared" si="5"/>
        <v>153326</v>
      </c>
      <c r="D903" s="295">
        <f>D868+D678+D438+D834+D781+D746+D695+D712+D455+D318+D886+D817+D799+D764+D729+D661+D643+D626+D609+D592+D386+D541+D523+D506+D489+D420+D558+D403+D369+D352+D335+D283+D266+D249+D232+D215+D197+D180+D163+D146+D129+D112+D94+D77+D60+D43+D26+D9+D575+D472+D300+D851</f>
        <v>140790</v>
      </c>
      <c r="E903" s="295">
        <f>E868+E678+E438+E834+E781+E746+E695+E712+E455+E318+E886+E817+E799+E764+E729+E661+E643+E626+E609+E592+E386+E541+E523+E506+E489+E420+E558+E403+E369+E352+E335+E283+E266+E249+E232+E215+E197+E180+E163+E146+E129+E112+E94+E77+E60+E43+E26+E9+E575+E472+E300+E851</f>
        <v>134224</v>
      </c>
      <c r="F903" s="283">
        <f t="shared" si="4"/>
        <v>95.3363164997514</v>
      </c>
      <c r="G903" s="293"/>
    </row>
    <row r="904" spans="1:9" s="20" customFormat="1" ht="18.75" customHeight="1" thickBot="1">
      <c r="A904" s="1468"/>
      <c r="B904" s="296" t="s">
        <v>538</v>
      </c>
      <c r="C904" s="295">
        <f t="shared" si="5"/>
        <v>18045</v>
      </c>
      <c r="D904" s="295">
        <f aca="true" t="shared" si="6" ref="D904:E914">D869+D679+D439+D835+D782+D747+D696+D713+D456+D319+D887+D818+D800+D765+D730+D662+D644+D627+D610+D593+D387+D542+D524+D507+D490+D421+D370+D353+D336+D284+D267+D250+D233+D216+D198+D181+D164+D147+D130+D113+D95+D78+D61+D44+D27+D10+D576+D473+D301+D852</f>
        <v>18301</v>
      </c>
      <c r="E904" s="295">
        <f t="shared" si="6"/>
        <v>17966</v>
      </c>
      <c r="F904" s="283">
        <f t="shared" si="4"/>
        <v>98.16949893448445</v>
      </c>
      <c r="G904" s="293"/>
      <c r="H904" s="293"/>
      <c r="I904" s="293"/>
    </row>
    <row r="905" spans="1:9" s="20" customFormat="1" ht="18.75" customHeight="1" thickBot="1">
      <c r="A905" s="1468"/>
      <c r="B905" s="297" t="s">
        <v>539</v>
      </c>
      <c r="C905" s="295">
        <f t="shared" si="5"/>
        <v>38928</v>
      </c>
      <c r="D905" s="295">
        <f t="shared" si="6"/>
        <v>37487</v>
      </c>
      <c r="E905" s="295">
        <f t="shared" si="6"/>
        <v>36936</v>
      </c>
      <c r="F905" s="283">
        <f t="shared" si="4"/>
        <v>98.53015712113533</v>
      </c>
      <c r="G905" s="293"/>
      <c r="H905" s="293"/>
      <c r="I905" s="293"/>
    </row>
    <row r="906" spans="1:9" s="20" customFormat="1" ht="18.75" customHeight="1" thickBot="1">
      <c r="A906" s="1468"/>
      <c r="B906" s="298" t="s">
        <v>540</v>
      </c>
      <c r="C906" s="295">
        <f t="shared" si="5"/>
        <v>0</v>
      </c>
      <c r="D906" s="295">
        <f t="shared" si="6"/>
        <v>387</v>
      </c>
      <c r="E906" s="295">
        <f t="shared" si="6"/>
        <v>387</v>
      </c>
      <c r="F906" s="283">
        <f t="shared" si="4"/>
        <v>100</v>
      </c>
      <c r="G906" s="293"/>
      <c r="H906" s="293"/>
      <c r="I906" s="293"/>
    </row>
    <row r="907" spans="1:8" s="20" customFormat="1" ht="18.75" customHeight="1" thickBot="1">
      <c r="A907" s="1468"/>
      <c r="B907" s="296" t="s">
        <v>541</v>
      </c>
      <c r="C907" s="295">
        <f t="shared" si="5"/>
        <v>5500</v>
      </c>
      <c r="D907" s="295">
        <f t="shared" si="6"/>
        <v>0</v>
      </c>
      <c r="E907" s="295">
        <f t="shared" si="6"/>
        <v>0</v>
      </c>
      <c r="F907" s="283"/>
      <c r="G907" s="293"/>
      <c r="H907" s="293"/>
    </row>
    <row r="908" spans="1:8" s="20" customFormat="1" ht="18.75" customHeight="1" thickBot="1">
      <c r="A908" s="1468"/>
      <c r="B908" s="297" t="s">
        <v>542</v>
      </c>
      <c r="C908" s="295">
        <f t="shared" si="5"/>
        <v>12626</v>
      </c>
      <c r="D908" s="295">
        <f t="shared" si="6"/>
        <v>13623</v>
      </c>
      <c r="E908" s="295">
        <f t="shared" si="6"/>
        <v>13493</v>
      </c>
      <c r="F908" s="283">
        <f t="shared" si="4"/>
        <v>99.04573148352051</v>
      </c>
      <c r="G908" s="293"/>
      <c r="H908" s="293"/>
    </row>
    <row r="909" spans="1:8" s="20" customFormat="1" ht="18.75" customHeight="1" thickBot="1">
      <c r="A909" s="1468"/>
      <c r="B909" s="297" t="s">
        <v>543</v>
      </c>
      <c r="C909" s="295">
        <f t="shared" si="5"/>
        <v>32727</v>
      </c>
      <c r="D909" s="295">
        <f t="shared" si="6"/>
        <v>32727</v>
      </c>
      <c r="E909" s="295">
        <f t="shared" si="6"/>
        <v>0</v>
      </c>
      <c r="F909" s="283">
        <f t="shared" si="4"/>
        <v>0</v>
      </c>
      <c r="G909" s="293"/>
      <c r="H909" s="293"/>
    </row>
    <row r="910" spans="1:8" s="20" customFormat="1" ht="18.75" customHeight="1" thickBot="1">
      <c r="A910" s="1468"/>
      <c r="B910" s="297" t="s">
        <v>854</v>
      </c>
      <c r="C910" s="295">
        <f t="shared" si="5"/>
        <v>11688</v>
      </c>
      <c r="D910" s="295">
        <f t="shared" si="6"/>
        <v>12515</v>
      </c>
      <c r="E910" s="295">
        <f t="shared" si="6"/>
        <v>1171</v>
      </c>
      <c r="F910" s="283">
        <f t="shared" si="4"/>
        <v>9.356771873751498</v>
      </c>
      <c r="G910" s="293"/>
      <c r="H910" s="293"/>
    </row>
    <row r="911" spans="1:8" s="20" customFormat="1" ht="18.75" customHeight="1" thickBot="1">
      <c r="A911" s="1468"/>
      <c r="B911" s="297" t="s">
        <v>857</v>
      </c>
      <c r="C911" s="295">
        <f t="shared" si="5"/>
        <v>385100</v>
      </c>
      <c r="D911" s="295">
        <f>D876+D686+D446+D842+D789+D754+D703+D720+D463+D326+D894+D825+D807+D772+D737+D669+D651+D634+D617+D600+D394+D549+D531+D514+D497+D428+D377+D360+D343+D291+D274+D257+D240+D223+D205+D188+D171+D154+D137+D120+D102+D85+D68+D51+D34+D17+D583+D480+D308+D859</f>
        <v>461251</v>
      </c>
      <c r="E911" s="295">
        <f t="shared" si="6"/>
        <v>133111</v>
      </c>
      <c r="F911" s="283">
        <f t="shared" si="4"/>
        <v>28.858690821266514</v>
      </c>
      <c r="G911" s="293"/>
      <c r="H911" s="293"/>
    </row>
    <row r="912" spans="1:8" s="20" customFormat="1" ht="18.75" customHeight="1" thickBot="1">
      <c r="A912" s="1468"/>
      <c r="B912" s="297" t="s">
        <v>544</v>
      </c>
      <c r="C912" s="295">
        <f t="shared" si="5"/>
        <v>40478</v>
      </c>
      <c r="D912" s="295">
        <f t="shared" si="6"/>
        <v>120656</v>
      </c>
      <c r="E912" s="295">
        <f t="shared" si="6"/>
        <v>111391</v>
      </c>
      <c r="F912" s="283">
        <f t="shared" si="4"/>
        <v>92.32114441055563</v>
      </c>
      <c r="G912" s="293"/>
      <c r="H912" s="293"/>
    </row>
    <row r="913" spans="1:8" s="20" customFormat="1" ht="18.75" customHeight="1" thickBot="1">
      <c r="A913" s="1468"/>
      <c r="B913" s="297" t="s">
        <v>545</v>
      </c>
      <c r="C913" s="295">
        <f t="shared" si="5"/>
        <v>8106</v>
      </c>
      <c r="D913" s="295">
        <f t="shared" si="6"/>
        <v>7854</v>
      </c>
      <c r="E913" s="295">
        <f t="shared" si="6"/>
        <v>6624</v>
      </c>
      <c r="F913" s="283">
        <f t="shared" si="4"/>
        <v>84.33919022154316</v>
      </c>
      <c r="G913" s="293"/>
      <c r="H913" s="293"/>
    </row>
    <row r="914" spans="1:8" s="20" customFormat="1" ht="18.75" customHeight="1" thickBot="1">
      <c r="A914" s="1468"/>
      <c r="B914" s="297" t="s">
        <v>546</v>
      </c>
      <c r="C914" s="295">
        <f t="shared" si="5"/>
        <v>93885</v>
      </c>
      <c r="D914" s="295">
        <f t="shared" si="6"/>
        <v>87128</v>
      </c>
      <c r="E914" s="295">
        <f t="shared" si="6"/>
        <v>79565</v>
      </c>
      <c r="F914" s="283">
        <f t="shared" si="4"/>
        <v>91.31966761546231</v>
      </c>
      <c r="G914" s="293"/>
      <c r="H914" s="293"/>
    </row>
    <row r="915" spans="1:8" s="20" customFormat="1" ht="18.75" customHeight="1" thickBot="1">
      <c r="A915" s="1468"/>
      <c r="B915" s="282" t="s">
        <v>810</v>
      </c>
      <c r="C915" s="299">
        <f>SUM(C900:C914)</f>
        <v>912290</v>
      </c>
      <c r="D915" s="299">
        <f>SUM(D900:D914)</f>
        <v>1437821</v>
      </c>
      <c r="E915" s="299">
        <f>SUM(E900:E914)</f>
        <v>991404</v>
      </c>
      <c r="F915" s="283">
        <f t="shared" si="4"/>
        <v>68.95183753749598</v>
      </c>
      <c r="G915" s="293"/>
      <c r="H915" s="293"/>
    </row>
    <row r="916" spans="1:6" ht="18.75" customHeight="1" thickBot="1">
      <c r="A916" s="1469"/>
      <c r="B916" s="300" t="s">
        <v>547</v>
      </c>
      <c r="C916" s="283">
        <f>C881+C691+C451+C847+C795+C759+C708+C725+C468+C331+C899+C830+C813+C777+C742+C674+C656+C639+C622+C605+C399+C554+C536+C519+C502+C433+C382+C365+C348+C296+C279+C262+C245+C228+C210+C193+C176+C159+C142+C125+C107+C90+C73+C56+C39+C22+C588+C485+C313</f>
        <v>90</v>
      </c>
      <c r="D916" s="283">
        <f>D881+D691+D451+D847+D795+D759+D708+D725+D468+D331+D899+D830+D813+D777+D742+D674+D656+D639+D622+D605+D399+D554+D536+D519+D502+D433+D382+D365+D348+D296+D279+D262+D245+D228+D210+D193+D176+D159+D142+D125+D107+D90+D73+D56+D39+D22+D588+D485+D313</f>
        <v>90</v>
      </c>
      <c r="E916" s="283">
        <f>E881+E691+E451+E847+E795+E759+E708+E725+E468+E331+E899+E830+E813+E777+E742+E674+E656+E639+E622+E605+E399+E554+E536+E519+E502+E433+E382+E365+E348+E296+E279+E262+E245+E228+E210+E193+E176+E159+E142+E125+E107+E90+E73+E56+E39+E22+E588+E485+E313</f>
        <v>90</v>
      </c>
      <c r="F916" s="283">
        <f t="shared" si="4"/>
        <v>100</v>
      </c>
    </row>
    <row r="917" spans="3:5" ht="20.25">
      <c r="C917" s="301"/>
      <c r="D917" s="301"/>
      <c r="E917" s="301"/>
    </row>
    <row r="918" spans="3:5" ht="20.25">
      <c r="C918" s="301"/>
      <c r="D918" s="301"/>
      <c r="E918" s="301"/>
    </row>
    <row r="919" spans="3:5" ht="20.25">
      <c r="C919" s="302"/>
      <c r="D919" s="302"/>
      <c r="E919" s="302"/>
    </row>
    <row r="920" spans="4:5" ht="20.25">
      <c r="D920" s="302"/>
      <c r="E920" s="302"/>
    </row>
    <row r="922" ht="20.25">
      <c r="E922" s="524"/>
    </row>
  </sheetData>
  <sheetProtection/>
  <mergeCells count="55">
    <mergeCell ref="A212:A228"/>
    <mergeCell ref="A229:A245"/>
    <mergeCell ref="A74:A90"/>
    <mergeCell ref="A91:A107"/>
    <mergeCell ref="A2:G2"/>
    <mergeCell ref="F3:G3"/>
    <mergeCell ref="A6:A22"/>
    <mergeCell ref="A23:A39"/>
    <mergeCell ref="A40:A56"/>
    <mergeCell ref="A57:A73"/>
    <mergeCell ref="A109:A125"/>
    <mergeCell ref="A126:A142"/>
    <mergeCell ref="A143:A159"/>
    <mergeCell ref="A160:A176"/>
    <mergeCell ref="A177:A193"/>
    <mergeCell ref="A194:A210"/>
    <mergeCell ref="A503:A519"/>
    <mergeCell ref="A246:A262"/>
    <mergeCell ref="A263:A279"/>
    <mergeCell ref="A280:A296"/>
    <mergeCell ref="A297:A313"/>
    <mergeCell ref="A315:A331"/>
    <mergeCell ref="A332:A348"/>
    <mergeCell ref="A349:A365"/>
    <mergeCell ref="A366:A382"/>
    <mergeCell ref="A555:A571"/>
    <mergeCell ref="A623:A639"/>
    <mergeCell ref="A640:A656"/>
    <mergeCell ref="A383:A399"/>
    <mergeCell ref="A417:A433"/>
    <mergeCell ref="A435:A451"/>
    <mergeCell ref="A452:A468"/>
    <mergeCell ref="A469:A485"/>
    <mergeCell ref="A486:A502"/>
    <mergeCell ref="A400:A416"/>
    <mergeCell ref="A814:A830"/>
    <mergeCell ref="A726:A742"/>
    <mergeCell ref="A743:A759"/>
    <mergeCell ref="A761:A777"/>
    <mergeCell ref="A778:A795"/>
    <mergeCell ref="A520:A536"/>
    <mergeCell ref="A538:A554"/>
    <mergeCell ref="A572:A588"/>
    <mergeCell ref="A589:A605"/>
    <mergeCell ref="A606:A622"/>
    <mergeCell ref="A865:A881"/>
    <mergeCell ref="A883:A899"/>
    <mergeCell ref="A900:A916"/>
    <mergeCell ref="A848:A864"/>
    <mergeCell ref="A831:A847"/>
    <mergeCell ref="A658:A674"/>
    <mergeCell ref="A675:A691"/>
    <mergeCell ref="A692:A708"/>
    <mergeCell ref="A709:A725"/>
    <mergeCell ref="A796:A8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1" r:id="rId1"/>
  <headerFooter alignWithMargins="0">
    <oddHeader>&amp;R2/1. sz. melléklet
.../2014. (...) Egyek Önk.</oddHeader>
  </headerFooter>
  <rowBreaks count="8" manualBreakCount="8">
    <brk id="107" max="6" man="1"/>
    <brk id="210" max="6" man="1"/>
    <brk id="313" max="6" man="1"/>
    <brk id="433" max="6" man="1"/>
    <brk id="536" max="6" man="1"/>
    <brk id="656" max="6" man="1"/>
    <brk id="759" max="6" man="1"/>
    <brk id="881" max="6" man="1"/>
  </rowBreaks>
  <colBreaks count="1" manualBreakCount="1">
    <brk id="7" max="8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P795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2.375" style="303" customWidth="1"/>
    <col min="2" max="2" width="41.125" style="304" customWidth="1"/>
    <col min="3" max="3" width="15.25390625" style="304" customWidth="1"/>
    <col min="4" max="4" width="18.125" style="304" customWidth="1"/>
    <col min="5" max="5" width="15.25390625" style="304" customWidth="1"/>
    <col min="6" max="6" width="17.625" style="304" customWidth="1"/>
    <col min="7" max="7" width="18.00390625" style="252" customWidth="1"/>
    <col min="8" max="10" width="18.00390625" style="0" customWidth="1"/>
    <col min="11" max="11" width="12.625" style="0" customWidth="1"/>
    <col min="12" max="12" width="17.875" style="0" customWidth="1"/>
    <col min="13" max="13" width="16.75390625" style="0" customWidth="1"/>
    <col min="14" max="15" width="18.00390625" style="0" customWidth="1"/>
    <col min="16" max="16" width="28.00390625" style="0" customWidth="1"/>
    <col min="17" max="17" width="17.625" style="0" customWidth="1"/>
  </cols>
  <sheetData>
    <row r="2" ht="4.5" customHeight="1"/>
    <row r="3" spans="1:16" ht="36.75" customHeight="1">
      <c r="A3" s="1460" t="s">
        <v>1294</v>
      </c>
      <c r="B3" s="1460"/>
      <c r="C3" s="1460"/>
      <c r="D3" s="1460"/>
      <c r="E3" s="1460"/>
      <c r="F3" s="1460"/>
      <c r="G3" s="480"/>
      <c r="H3" s="34"/>
      <c r="I3" s="34"/>
      <c r="J3" s="34"/>
      <c r="K3" s="34"/>
      <c r="L3" s="34"/>
      <c r="M3" s="34"/>
      <c r="N3" s="34"/>
      <c r="O3" s="34"/>
      <c r="P3" s="34"/>
    </row>
    <row r="5" spans="5:7" ht="16.5" thickBot="1">
      <c r="E5" s="1493" t="s">
        <v>808</v>
      </c>
      <c r="F5" s="1493"/>
      <c r="G5" s="305"/>
    </row>
    <row r="6" spans="1:6" ht="16.5" thickBot="1">
      <c r="A6" s="306" t="s">
        <v>853</v>
      </c>
      <c r="B6" s="307" t="s">
        <v>534</v>
      </c>
      <c r="C6" s="308" t="s">
        <v>963</v>
      </c>
      <c r="D6" s="308" t="s">
        <v>964</v>
      </c>
      <c r="E6" s="308" t="s">
        <v>965</v>
      </c>
      <c r="F6" s="308" t="s">
        <v>1014</v>
      </c>
    </row>
    <row r="7" spans="1:16" ht="15.75">
      <c r="A7" s="1481" t="s">
        <v>535</v>
      </c>
      <c r="B7" s="309" t="s">
        <v>536</v>
      </c>
      <c r="C7" s="310"/>
      <c r="D7" s="311"/>
      <c r="E7" s="312"/>
      <c r="F7" s="311"/>
      <c r="P7" s="313"/>
    </row>
    <row r="8" spans="1:16" ht="15.75">
      <c r="A8" s="1482"/>
      <c r="B8" s="314" t="s">
        <v>537</v>
      </c>
      <c r="C8" s="315"/>
      <c r="D8" s="316"/>
      <c r="E8" s="317"/>
      <c r="F8" s="316"/>
      <c r="P8" s="1"/>
    </row>
    <row r="9" spans="1:16" ht="15.75">
      <c r="A9" s="1482"/>
      <c r="B9" s="314" t="s">
        <v>816</v>
      </c>
      <c r="C9" s="315">
        <v>2725</v>
      </c>
      <c r="D9" s="316">
        <v>4265</v>
      </c>
      <c r="E9" s="317">
        <v>1785</v>
      </c>
      <c r="F9" s="316">
        <f>E9/D9*100</f>
        <v>41.85228604923799</v>
      </c>
      <c r="L9" s="22"/>
      <c r="P9" s="318"/>
    </row>
    <row r="10" spans="1:16" ht="15.75">
      <c r="A10" s="1482"/>
      <c r="B10" s="314" t="s">
        <v>855</v>
      </c>
      <c r="C10" s="315"/>
      <c r="D10" s="316"/>
      <c r="E10" s="317"/>
      <c r="F10" s="316"/>
      <c r="L10" s="22"/>
      <c r="P10" s="318"/>
    </row>
    <row r="11" spans="1:16" ht="15.75">
      <c r="A11" s="1482"/>
      <c r="B11" s="314" t="s">
        <v>538</v>
      </c>
      <c r="C11" s="315">
        <v>103</v>
      </c>
      <c r="D11" s="316">
        <v>108</v>
      </c>
      <c r="E11" s="317">
        <v>108</v>
      </c>
      <c r="F11" s="316">
        <f>E11/D11*100</f>
        <v>100</v>
      </c>
      <c r="G11" s="271"/>
      <c r="H11" s="272"/>
      <c r="I11" s="272"/>
      <c r="J11" s="272"/>
      <c r="P11" s="1"/>
    </row>
    <row r="12" spans="1:10" ht="19.5" customHeight="1">
      <c r="A12" s="1482"/>
      <c r="B12" s="319" t="s">
        <v>539</v>
      </c>
      <c r="C12" s="315">
        <v>1237</v>
      </c>
      <c r="D12" s="316">
        <v>857</v>
      </c>
      <c r="E12" s="317">
        <v>856</v>
      </c>
      <c r="F12" s="316">
        <f>E12/D12*100</f>
        <v>99.88331388564761</v>
      </c>
      <c r="G12" s="273"/>
      <c r="H12" s="14"/>
      <c r="I12" s="14"/>
      <c r="J12" s="14"/>
    </row>
    <row r="13" spans="1:10" ht="15.75">
      <c r="A13" s="1482"/>
      <c r="B13" s="320" t="s">
        <v>540</v>
      </c>
      <c r="C13" s="315"/>
      <c r="D13" s="316"/>
      <c r="E13" s="317"/>
      <c r="F13" s="316"/>
      <c r="G13" s="273"/>
      <c r="H13" s="14"/>
      <c r="I13" s="14"/>
      <c r="J13" s="14"/>
    </row>
    <row r="14" spans="1:10" ht="15.75">
      <c r="A14" s="1482"/>
      <c r="B14" s="314" t="s">
        <v>541</v>
      </c>
      <c r="C14" s="315"/>
      <c r="D14" s="316"/>
      <c r="E14" s="317"/>
      <c r="F14" s="316"/>
      <c r="G14" s="274"/>
      <c r="H14" s="275"/>
      <c r="I14" s="275"/>
      <c r="J14" s="275"/>
    </row>
    <row r="15" spans="1:10" ht="15.75">
      <c r="A15" s="1482"/>
      <c r="B15" s="319" t="s">
        <v>542</v>
      </c>
      <c r="C15" s="315"/>
      <c r="D15" s="316"/>
      <c r="E15" s="317"/>
      <c r="F15" s="316"/>
      <c r="G15" s="274"/>
      <c r="H15" s="275"/>
      <c r="I15" s="275"/>
      <c r="J15" s="275"/>
    </row>
    <row r="16" spans="1:10" ht="15.75">
      <c r="A16" s="1482"/>
      <c r="B16" s="319" t="s">
        <v>543</v>
      </c>
      <c r="C16" s="315"/>
      <c r="D16" s="316"/>
      <c r="E16" s="317"/>
      <c r="F16" s="316"/>
      <c r="G16" s="274"/>
      <c r="H16" s="275"/>
      <c r="I16" s="275"/>
      <c r="J16" s="275"/>
    </row>
    <row r="17" spans="1:10" ht="15.75">
      <c r="A17" s="1482"/>
      <c r="B17" s="319" t="s">
        <v>854</v>
      </c>
      <c r="C17" s="315"/>
      <c r="D17" s="316"/>
      <c r="E17" s="317"/>
      <c r="F17" s="316"/>
      <c r="G17" s="274"/>
      <c r="H17" s="275"/>
      <c r="I17" s="275"/>
      <c r="J17" s="275"/>
    </row>
    <row r="18" spans="1:10" ht="15.75">
      <c r="A18" s="1482"/>
      <c r="B18" s="319" t="s">
        <v>857</v>
      </c>
      <c r="C18" s="315"/>
      <c r="D18" s="316"/>
      <c r="E18" s="317"/>
      <c r="F18" s="316"/>
      <c r="G18" s="274"/>
      <c r="H18" s="275"/>
      <c r="I18" s="275"/>
      <c r="J18" s="275"/>
    </row>
    <row r="19" spans="1:10" ht="15.75">
      <c r="A19" s="1482"/>
      <c r="B19" s="319" t="s">
        <v>544</v>
      </c>
      <c r="C19" s="315"/>
      <c r="D19" s="316"/>
      <c r="E19" s="317"/>
      <c r="F19" s="316"/>
      <c r="G19" s="274"/>
      <c r="H19" s="275"/>
      <c r="I19" s="275"/>
      <c r="J19" s="275"/>
    </row>
    <row r="20" spans="1:10" ht="15.75">
      <c r="A20" s="1482"/>
      <c r="B20" s="319" t="s">
        <v>545</v>
      </c>
      <c r="C20" s="315"/>
      <c r="D20" s="316"/>
      <c r="E20" s="317"/>
      <c r="F20" s="316"/>
      <c r="G20" s="274"/>
      <c r="H20" s="275"/>
      <c r="I20" s="275"/>
      <c r="J20" s="275"/>
    </row>
    <row r="21" spans="1:10" ht="16.5" thickBot="1">
      <c r="A21" s="1482"/>
      <c r="B21" s="319" t="s">
        <v>546</v>
      </c>
      <c r="C21" s="315"/>
      <c r="D21" s="316"/>
      <c r="E21" s="317"/>
      <c r="F21" s="321"/>
      <c r="G21" s="274"/>
      <c r="H21" s="275"/>
      <c r="I21" s="275"/>
      <c r="J21" s="275"/>
    </row>
    <row r="22" spans="1:10" ht="16.5" thickBot="1">
      <c r="A22" s="1482"/>
      <c r="B22" s="322" t="s">
        <v>810</v>
      </c>
      <c r="C22" s="323">
        <f>SUM(C7:C21)</f>
        <v>4065</v>
      </c>
      <c r="D22" s="324">
        <f>SUM(D7:D15)</f>
        <v>5230</v>
      </c>
      <c r="E22" s="323">
        <f>SUM(E7:E15)</f>
        <v>2749</v>
      </c>
      <c r="F22" s="323">
        <f>E22/D22*100</f>
        <v>52.5621414913958</v>
      </c>
      <c r="G22" s="274"/>
      <c r="H22" s="275"/>
      <c r="I22" s="275"/>
      <c r="J22" s="275"/>
    </row>
    <row r="23" spans="1:10" ht="16.5" thickBot="1">
      <c r="A23" s="1483"/>
      <c r="B23" s="322" t="s">
        <v>547</v>
      </c>
      <c r="C23" s="323"/>
      <c r="D23" s="324"/>
      <c r="E23" s="325"/>
      <c r="F23" s="326"/>
      <c r="G23" s="274"/>
      <c r="H23" s="275"/>
      <c r="I23" s="275"/>
      <c r="J23" s="275"/>
    </row>
    <row r="24" spans="1:10" ht="15.75">
      <c r="A24" s="1481" t="s">
        <v>925</v>
      </c>
      <c r="B24" s="309" t="s">
        <v>536</v>
      </c>
      <c r="C24" s="310"/>
      <c r="D24" s="311"/>
      <c r="E24" s="312"/>
      <c r="F24" s="311"/>
      <c r="G24" s="274"/>
      <c r="H24" s="275"/>
      <c r="I24" s="275"/>
      <c r="J24" s="275"/>
    </row>
    <row r="25" spans="1:10" ht="15.75">
      <c r="A25" s="1482"/>
      <c r="B25" s="314" t="s">
        <v>537</v>
      </c>
      <c r="C25" s="315"/>
      <c r="D25" s="316"/>
      <c r="E25" s="317"/>
      <c r="F25" s="316"/>
      <c r="G25" s="274"/>
      <c r="H25" s="275"/>
      <c r="I25" s="275"/>
      <c r="J25" s="275"/>
    </row>
    <row r="26" spans="1:10" ht="15.75">
      <c r="A26" s="1482"/>
      <c r="B26" s="314" t="s">
        <v>816</v>
      </c>
      <c r="C26" s="315"/>
      <c r="D26" s="316">
        <v>500</v>
      </c>
      <c r="E26" s="317">
        <v>500</v>
      </c>
      <c r="F26" s="316"/>
      <c r="G26" s="274"/>
      <c r="H26" s="275"/>
      <c r="I26" s="275"/>
      <c r="J26" s="275"/>
    </row>
    <row r="27" spans="1:10" ht="15.75">
      <c r="A27" s="1482"/>
      <c r="B27" s="314" t="s">
        <v>855</v>
      </c>
      <c r="C27" s="315"/>
      <c r="D27" s="316"/>
      <c r="E27" s="317"/>
      <c r="F27" s="316"/>
      <c r="G27" s="274"/>
      <c r="H27" s="275"/>
      <c r="I27" s="275"/>
      <c r="J27" s="275"/>
    </row>
    <row r="28" spans="1:10" ht="15.75">
      <c r="A28" s="1482"/>
      <c r="B28" s="314" t="s">
        <v>538</v>
      </c>
      <c r="C28" s="315"/>
      <c r="D28" s="316"/>
      <c r="E28" s="317"/>
      <c r="F28" s="316"/>
      <c r="G28" s="274"/>
      <c r="H28" s="275"/>
      <c r="I28" s="275"/>
      <c r="J28" s="275"/>
    </row>
    <row r="29" spans="1:10" ht="19.5" customHeight="1">
      <c r="A29" s="1482"/>
      <c r="B29" s="319" t="s">
        <v>539</v>
      </c>
      <c r="C29" s="315">
        <v>1044</v>
      </c>
      <c r="D29" s="316">
        <v>685</v>
      </c>
      <c r="E29" s="317">
        <v>685</v>
      </c>
      <c r="F29" s="316">
        <f>E29/D29*100</f>
        <v>100</v>
      </c>
      <c r="G29" s="274"/>
      <c r="H29" s="275"/>
      <c r="I29" s="275"/>
      <c r="J29" s="275"/>
    </row>
    <row r="30" spans="1:10" ht="15.75">
      <c r="A30" s="1482"/>
      <c r="B30" s="320" t="s">
        <v>540</v>
      </c>
      <c r="C30" s="315"/>
      <c r="D30" s="316"/>
      <c r="E30" s="317"/>
      <c r="F30" s="316"/>
      <c r="G30" s="274"/>
      <c r="H30" s="275"/>
      <c r="I30" s="275"/>
      <c r="J30" s="275"/>
    </row>
    <row r="31" spans="1:10" ht="15.75">
      <c r="A31" s="1482"/>
      <c r="B31" s="314" t="s">
        <v>541</v>
      </c>
      <c r="C31" s="315"/>
      <c r="D31" s="316"/>
      <c r="E31" s="317"/>
      <c r="F31" s="316"/>
      <c r="G31" s="274"/>
      <c r="H31" s="275"/>
      <c r="I31" s="275"/>
      <c r="J31" s="275"/>
    </row>
    <row r="32" spans="1:11" ht="15.75">
      <c r="A32" s="1482"/>
      <c r="B32" s="319" t="s">
        <v>542</v>
      </c>
      <c r="C32" s="315"/>
      <c r="D32" s="316"/>
      <c r="E32" s="317"/>
      <c r="F32" s="316"/>
      <c r="G32" s="274"/>
      <c r="H32" s="275"/>
      <c r="I32" s="275"/>
      <c r="J32" s="275"/>
      <c r="K32" s="1"/>
    </row>
    <row r="33" spans="1:10" ht="15.75">
      <c r="A33" s="1482"/>
      <c r="B33" s="319" t="s">
        <v>543</v>
      </c>
      <c r="C33" s="315"/>
      <c r="D33" s="316"/>
      <c r="E33" s="317"/>
      <c r="F33" s="316"/>
      <c r="G33" s="274"/>
      <c r="H33" s="275"/>
      <c r="I33" s="275"/>
      <c r="J33" s="275"/>
    </row>
    <row r="34" spans="1:10" ht="15.75">
      <c r="A34" s="1482"/>
      <c r="B34" s="319" t="s">
        <v>854</v>
      </c>
      <c r="C34" s="315"/>
      <c r="D34" s="316"/>
      <c r="E34" s="317"/>
      <c r="F34" s="316"/>
      <c r="G34" s="274"/>
      <c r="H34" s="275"/>
      <c r="I34" s="275"/>
      <c r="J34" s="275"/>
    </row>
    <row r="35" spans="1:10" ht="15.75">
      <c r="A35" s="1482"/>
      <c r="B35" s="319" t="s">
        <v>857</v>
      </c>
      <c r="C35" s="315">
        <v>332532</v>
      </c>
      <c r="D35" s="316">
        <v>333611</v>
      </c>
      <c r="E35" s="317">
        <v>17771</v>
      </c>
      <c r="F35" s="316">
        <f>E35/D35*100</f>
        <v>5.326862723351448</v>
      </c>
      <c r="G35" s="287"/>
      <c r="H35" s="288"/>
      <c r="I35" s="288"/>
      <c r="J35" s="288"/>
    </row>
    <row r="36" spans="1:10" ht="15.75">
      <c r="A36" s="1482"/>
      <c r="B36" s="319" t="s">
        <v>544</v>
      </c>
      <c r="C36" s="315"/>
      <c r="D36" s="316"/>
      <c r="E36" s="317"/>
      <c r="F36" s="316"/>
      <c r="G36" s="289"/>
      <c r="H36" s="1"/>
      <c r="I36" s="1"/>
      <c r="J36" s="1"/>
    </row>
    <row r="37" spans="1:10" ht="15.75">
      <c r="A37" s="1482"/>
      <c r="B37" s="319" t="s">
        <v>545</v>
      </c>
      <c r="C37" s="315"/>
      <c r="D37" s="316"/>
      <c r="E37" s="317"/>
      <c r="F37" s="316"/>
      <c r="G37" s="289"/>
      <c r="H37" s="1"/>
      <c r="I37" s="1"/>
      <c r="J37" s="1"/>
    </row>
    <row r="38" spans="1:6" ht="16.5" thickBot="1">
      <c r="A38" s="1482"/>
      <c r="B38" s="319" t="s">
        <v>546</v>
      </c>
      <c r="C38" s="315"/>
      <c r="D38" s="316"/>
      <c r="E38" s="317"/>
      <c r="F38" s="316"/>
    </row>
    <row r="39" spans="1:6" ht="16.5" thickBot="1">
      <c r="A39" s="1482"/>
      <c r="B39" s="322" t="s">
        <v>810</v>
      </c>
      <c r="C39" s="323">
        <f>SUM(C24:C38)</f>
        <v>333576</v>
      </c>
      <c r="D39" s="323">
        <f>SUM(D24:D38)</f>
        <v>334796</v>
      </c>
      <c r="E39" s="323">
        <f>SUM(E24:E38)</f>
        <v>18956</v>
      </c>
      <c r="F39" s="323">
        <f>E39/D39*100</f>
        <v>5.66195533996822</v>
      </c>
    </row>
    <row r="40" spans="1:6" ht="16.5" thickBot="1">
      <c r="A40" s="1483"/>
      <c r="B40" s="322" t="s">
        <v>547</v>
      </c>
      <c r="C40" s="323"/>
      <c r="D40" s="324"/>
      <c r="E40" s="325"/>
      <c r="F40" s="326"/>
    </row>
    <row r="41" spans="1:6" ht="15.75">
      <c r="A41" s="1481" t="s">
        <v>548</v>
      </c>
      <c r="B41" s="309" t="s">
        <v>536</v>
      </c>
      <c r="C41" s="310"/>
      <c r="D41" s="311"/>
      <c r="E41" s="312"/>
      <c r="F41" s="311"/>
    </row>
    <row r="42" spans="1:6" ht="15.75">
      <c r="A42" s="1482"/>
      <c r="B42" s="314" t="s">
        <v>537</v>
      </c>
      <c r="C42" s="315"/>
      <c r="D42" s="316"/>
      <c r="E42" s="317"/>
      <c r="F42" s="316"/>
    </row>
    <row r="43" spans="1:6" ht="15.75">
      <c r="A43" s="1482"/>
      <c r="B43" s="314" t="s">
        <v>816</v>
      </c>
      <c r="C43" s="315"/>
      <c r="D43" s="316"/>
      <c r="E43" s="317"/>
      <c r="F43" s="316"/>
    </row>
    <row r="44" spans="1:6" ht="15.75">
      <c r="A44" s="1482"/>
      <c r="B44" s="314" t="s">
        <v>855</v>
      </c>
      <c r="C44" s="315"/>
      <c r="D44" s="316"/>
      <c r="E44" s="317"/>
      <c r="F44" s="316"/>
    </row>
    <row r="45" spans="1:6" ht="15.75">
      <c r="A45" s="1482"/>
      <c r="B45" s="314" t="s">
        <v>538</v>
      </c>
      <c r="C45" s="315"/>
      <c r="D45" s="316"/>
      <c r="E45" s="317"/>
      <c r="F45" s="316"/>
    </row>
    <row r="46" spans="1:6" ht="15" customHeight="1">
      <c r="A46" s="1482"/>
      <c r="B46" s="319" t="s">
        <v>539</v>
      </c>
      <c r="C46" s="315"/>
      <c r="D46" s="316"/>
      <c r="E46" s="317"/>
      <c r="F46" s="316"/>
    </row>
    <row r="47" spans="1:6" ht="15.75">
      <c r="A47" s="1482"/>
      <c r="B47" s="320" t="s">
        <v>540</v>
      </c>
      <c r="C47" s="315"/>
      <c r="D47" s="316"/>
      <c r="E47" s="317"/>
      <c r="F47" s="316"/>
    </row>
    <row r="48" spans="1:6" ht="15.75">
      <c r="A48" s="1482"/>
      <c r="B48" s="314" t="s">
        <v>541</v>
      </c>
      <c r="C48" s="315"/>
      <c r="D48" s="316"/>
      <c r="E48" s="317"/>
      <c r="F48" s="316"/>
    </row>
    <row r="49" spans="1:6" ht="15.75">
      <c r="A49" s="1482"/>
      <c r="B49" s="319" t="s">
        <v>542</v>
      </c>
      <c r="C49" s="315">
        <v>12626</v>
      </c>
      <c r="D49" s="316"/>
      <c r="E49" s="317"/>
      <c r="F49" s="316"/>
    </row>
    <row r="50" spans="1:6" ht="15.75">
      <c r="A50" s="1482"/>
      <c r="B50" s="319" t="s">
        <v>543</v>
      </c>
      <c r="C50" s="315"/>
      <c r="D50" s="316"/>
      <c r="E50" s="317"/>
      <c r="F50" s="316"/>
    </row>
    <row r="51" spans="1:6" ht="15.75">
      <c r="A51" s="1482"/>
      <c r="B51" s="319" t="s">
        <v>854</v>
      </c>
      <c r="C51" s="315">
        <v>7688</v>
      </c>
      <c r="D51" s="316"/>
      <c r="E51" s="317"/>
      <c r="F51" s="316"/>
    </row>
    <row r="52" spans="1:6" ht="15.75">
      <c r="A52" s="1482"/>
      <c r="B52" s="319" t="s">
        <v>857</v>
      </c>
      <c r="C52" s="315">
        <v>13943</v>
      </c>
      <c r="D52" s="316">
        <v>7027</v>
      </c>
      <c r="E52" s="317">
        <v>7078</v>
      </c>
      <c r="F52" s="316">
        <f>E52/D52*100</f>
        <v>100.72577202220008</v>
      </c>
    </row>
    <row r="53" spans="1:6" ht="15.75">
      <c r="A53" s="1482"/>
      <c r="B53" s="319" t="s">
        <v>544</v>
      </c>
      <c r="C53" s="315"/>
      <c r="D53" s="316"/>
      <c r="E53" s="317"/>
      <c r="F53" s="316"/>
    </row>
    <row r="54" spans="1:6" ht="15.75">
      <c r="A54" s="1482"/>
      <c r="B54" s="319" t="s">
        <v>545</v>
      </c>
      <c r="C54" s="315"/>
      <c r="D54" s="316"/>
      <c r="E54" s="317"/>
      <c r="F54" s="316"/>
    </row>
    <row r="55" spans="1:6" ht="16.5" thickBot="1">
      <c r="A55" s="1482"/>
      <c r="B55" s="319" t="s">
        <v>546</v>
      </c>
      <c r="C55" s="315"/>
      <c r="D55" s="316"/>
      <c r="E55" s="317"/>
      <c r="F55" s="316"/>
    </row>
    <row r="56" spans="1:6" ht="16.5" thickBot="1">
      <c r="A56" s="1482"/>
      <c r="B56" s="322" t="s">
        <v>810</v>
      </c>
      <c r="C56" s="323">
        <f>SUM(C41:C55)</f>
        <v>34257</v>
      </c>
      <c r="D56" s="323">
        <f>SUM(D41:D55)</f>
        <v>7027</v>
      </c>
      <c r="E56" s="323">
        <f>SUM(E41:E55)</f>
        <v>7078</v>
      </c>
      <c r="F56" s="323">
        <f>E56/D56*100</f>
        <v>100.72577202220008</v>
      </c>
    </row>
    <row r="57" spans="1:6" ht="16.5" thickBot="1">
      <c r="A57" s="1483"/>
      <c r="B57" s="322" t="s">
        <v>547</v>
      </c>
      <c r="C57" s="323"/>
      <c r="D57" s="324"/>
      <c r="E57" s="325"/>
      <c r="F57" s="326"/>
    </row>
    <row r="58" spans="1:6" ht="15.75">
      <c r="A58" s="1481" t="s">
        <v>972</v>
      </c>
      <c r="B58" s="309" t="s">
        <v>536</v>
      </c>
      <c r="C58" s="310"/>
      <c r="D58" s="311"/>
      <c r="E58" s="312"/>
      <c r="F58" s="311"/>
    </row>
    <row r="59" spans="1:6" ht="15.75">
      <c r="A59" s="1482"/>
      <c r="B59" s="314" t="s">
        <v>537</v>
      </c>
      <c r="C59" s="315"/>
      <c r="D59" s="316"/>
      <c r="E59" s="317"/>
      <c r="F59" s="316"/>
    </row>
    <row r="60" spans="1:6" ht="15.75">
      <c r="A60" s="1482"/>
      <c r="B60" s="314" t="s">
        <v>816</v>
      </c>
      <c r="C60" s="315"/>
      <c r="D60" s="316"/>
      <c r="E60" s="317"/>
      <c r="F60" s="316"/>
    </row>
    <row r="61" spans="1:6" ht="15.75">
      <c r="A61" s="1482"/>
      <c r="B61" s="314" t="s">
        <v>855</v>
      </c>
      <c r="C61" s="315"/>
      <c r="D61" s="316"/>
      <c r="E61" s="317"/>
      <c r="F61" s="316"/>
    </row>
    <row r="62" spans="1:6" ht="15.75">
      <c r="A62" s="1482"/>
      <c r="B62" s="314" t="s">
        <v>538</v>
      </c>
      <c r="C62" s="315"/>
      <c r="D62" s="316"/>
      <c r="E62" s="317"/>
      <c r="F62" s="316"/>
    </row>
    <row r="63" spans="1:6" ht="17.25" customHeight="1">
      <c r="A63" s="1482"/>
      <c r="B63" s="319" t="s">
        <v>539</v>
      </c>
      <c r="C63" s="315"/>
      <c r="D63" s="316"/>
      <c r="E63" s="317"/>
      <c r="F63" s="316"/>
    </row>
    <row r="64" spans="1:6" ht="15.75">
      <c r="A64" s="1482"/>
      <c r="B64" s="320" t="s">
        <v>540</v>
      </c>
      <c r="C64" s="315"/>
      <c r="D64" s="316"/>
      <c r="E64" s="317"/>
      <c r="F64" s="316"/>
    </row>
    <row r="65" spans="1:6" ht="15.75">
      <c r="A65" s="1482"/>
      <c r="B65" s="314" t="s">
        <v>541</v>
      </c>
      <c r="C65" s="315"/>
      <c r="D65" s="316"/>
      <c r="E65" s="317"/>
      <c r="F65" s="316"/>
    </row>
    <row r="66" spans="1:6" ht="15.75">
      <c r="A66" s="1482"/>
      <c r="B66" s="319" t="s">
        <v>542</v>
      </c>
      <c r="C66" s="315"/>
      <c r="D66" s="316"/>
      <c r="E66" s="317"/>
      <c r="F66" s="316"/>
    </row>
    <row r="67" spans="1:6" ht="15.75">
      <c r="A67" s="1482"/>
      <c r="B67" s="319" t="s">
        <v>543</v>
      </c>
      <c r="C67" s="315"/>
      <c r="D67" s="316"/>
      <c r="E67" s="317"/>
      <c r="F67" s="316"/>
    </row>
    <row r="68" spans="1:6" ht="15.75">
      <c r="A68" s="1482"/>
      <c r="B68" s="319" t="s">
        <v>854</v>
      </c>
      <c r="C68" s="315"/>
      <c r="D68" s="316"/>
      <c r="E68" s="317"/>
      <c r="F68" s="316"/>
    </row>
    <row r="69" spans="1:6" ht="15.75">
      <c r="A69" s="1482"/>
      <c r="B69" s="319" t="s">
        <v>857</v>
      </c>
      <c r="C69" s="315">
        <v>1143</v>
      </c>
      <c r="D69" s="316">
        <v>4143</v>
      </c>
      <c r="E69" s="317">
        <v>4037</v>
      </c>
      <c r="F69" s="316">
        <f>E69/D69*100</f>
        <v>97.44146753560223</v>
      </c>
    </row>
    <row r="70" spans="1:6" ht="15.75">
      <c r="A70" s="1482"/>
      <c r="B70" s="319" t="s">
        <v>544</v>
      </c>
      <c r="C70" s="315"/>
      <c r="D70" s="316"/>
      <c r="E70" s="317"/>
      <c r="F70" s="316"/>
    </row>
    <row r="71" spans="1:6" ht="15.75">
      <c r="A71" s="1482"/>
      <c r="B71" s="319" t="s">
        <v>545</v>
      </c>
      <c r="C71" s="315"/>
      <c r="D71" s="316"/>
      <c r="E71" s="317"/>
      <c r="F71" s="316"/>
    </row>
    <row r="72" spans="1:6" ht="16.5" thickBot="1">
      <c r="A72" s="1482"/>
      <c r="B72" s="319" t="s">
        <v>546</v>
      </c>
      <c r="C72" s="315"/>
      <c r="D72" s="316"/>
      <c r="E72" s="317"/>
      <c r="F72" s="316"/>
    </row>
    <row r="73" spans="1:6" ht="16.5" thickBot="1">
      <c r="A73" s="1482"/>
      <c r="B73" s="322" t="s">
        <v>810</v>
      </c>
      <c r="C73" s="323">
        <f>SUM(C58:C72)</f>
        <v>1143</v>
      </c>
      <c r="D73" s="323">
        <f>SUM(D58:D72)</f>
        <v>4143</v>
      </c>
      <c r="E73" s="323">
        <f>SUM(E58:E72)</f>
        <v>4037</v>
      </c>
      <c r="F73" s="323">
        <f>E73/D73*100</f>
        <v>97.44146753560223</v>
      </c>
    </row>
    <row r="74" spans="1:6" ht="16.5" thickBot="1">
      <c r="A74" s="1483"/>
      <c r="B74" s="322" t="s">
        <v>547</v>
      </c>
      <c r="C74" s="323"/>
      <c r="D74" s="324"/>
      <c r="E74" s="325"/>
      <c r="F74" s="326"/>
    </row>
    <row r="75" spans="1:6" ht="15.75">
      <c r="A75" s="1481" t="s">
        <v>549</v>
      </c>
      <c r="B75" s="309" t="s">
        <v>536</v>
      </c>
      <c r="C75" s="310"/>
      <c r="D75" s="311"/>
      <c r="E75" s="312"/>
      <c r="F75" s="311"/>
    </row>
    <row r="76" spans="1:6" ht="15.75">
      <c r="A76" s="1482"/>
      <c r="B76" s="314" t="s">
        <v>537</v>
      </c>
      <c r="C76" s="315"/>
      <c r="D76" s="316"/>
      <c r="E76" s="317"/>
      <c r="F76" s="316"/>
    </row>
    <row r="77" spans="1:6" ht="15.75">
      <c r="A77" s="1482"/>
      <c r="B77" s="314" t="s">
        <v>816</v>
      </c>
      <c r="C77" s="315"/>
      <c r="D77" s="316">
        <v>1032</v>
      </c>
      <c r="E77" s="317">
        <v>1033</v>
      </c>
      <c r="F77" s="316"/>
    </row>
    <row r="78" spans="1:6" ht="15.75">
      <c r="A78" s="1482"/>
      <c r="B78" s="314" t="s">
        <v>855</v>
      </c>
      <c r="C78" s="315"/>
      <c r="D78" s="316"/>
      <c r="E78" s="317"/>
      <c r="F78" s="316"/>
    </row>
    <row r="79" spans="1:6" ht="15.75">
      <c r="A79" s="1482"/>
      <c r="B79" s="314" t="s">
        <v>538</v>
      </c>
      <c r="C79" s="315"/>
      <c r="D79" s="316"/>
      <c r="E79" s="317"/>
      <c r="F79" s="316"/>
    </row>
    <row r="80" spans="1:6" ht="18.75" customHeight="1">
      <c r="A80" s="1482"/>
      <c r="B80" s="319" t="s">
        <v>539</v>
      </c>
      <c r="C80" s="315"/>
      <c r="D80" s="316"/>
      <c r="E80" s="317"/>
      <c r="F80" s="316"/>
    </row>
    <row r="81" spans="1:6" ht="15.75">
      <c r="A81" s="1482"/>
      <c r="B81" s="320" t="s">
        <v>540</v>
      </c>
      <c r="C81" s="315"/>
      <c r="D81" s="316"/>
      <c r="E81" s="317"/>
      <c r="F81" s="316"/>
    </row>
    <row r="82" spans="1:6" ht="15.75">
      <c r="A82" s="1482"/>
      <c r="B82" s="314" t="s">
        <v>541</v>
      </c>
      <c r="C82" s="315"/>
      <c r="D82" s="316"/>
      <c r="E82" s="317"/>
      <c r="F82" s="316"/>
    </row>
    <row r="83" spans="1:6" ht="15.75">
      <c r="A83" s="1482"/>
      <c r="B83" s="319" t="s">
        <v>542</v>
      </c>
      <c r="C83" s="315"/>
      <c r="D83" s="316">
        <v>12626</v>
      </c>
      <c r="E83" s="317">
        <v>12626</v>
      </c>
      <c r="F83" s="316"/>
    </row>
    <row r="84" spans="1:6" ht="15.75">
      <c r="A84" s="1482"/>
      <c r="B84" s="319" t="s">
        <v>543</v>
      </c>
      <c r="C84" s="315"/>
      <c r="D84" s="316"/>
      <c r="E84" s="317"/>
      <c r="F84" s="316"/>
    </row>
    <row r="85" spans="1:6" ht="15.75">
      <c r="A85" s="1482"/>
      <c r="B85" s="319" t="s">
        <v>854</v>
      </c>
      <c r="C85" s="315">
        <v>4000</v>
      </c>
      <c r="D85" s="316">
        <v>12515</v>
      </c>
      <c r="E85" s="317">
        <v>1171</v>
      </c>
      <c r="F85" s="316"/>
    </row>
    <row r="86" spans="1:6" ht="15.75">
      <c r="A86" s="1482"/>
      <c r="B86" s="319" t="s">
        <v>857</v>
      </c>
      <c r="C86" s="315">
        <v>23891</v>
      </c>
      <c r="D86" s="316">
        <v>37426</v>
      </c>
      <c r="E86" s="317">
        <v>32448</v>
      </c>
      <c r="F86" s="316">
        <f>E86/D86*100</f>
        <v>86.69908619676161</v>
      </c>
    </row>
    <row r="87" spans="1:6" ht="15.75">
      <c r="A87" s="1482"/>
      <c r="B87" s="319" t="s">
        <v>544</v>
      </c>
      <c r="C87" s="315"/>
      <c r="D87" s="316"/>
      <c r="E87" s="317"/>
      <c r="F87" s="316"/>
    </row>
    <row r="88" spans="1:6" ht="15.75">
      <c r="A88" s="1482"/>
      <c r="B88" s="319" t="s">
        <v>545</v>
      </c>
      <c r="C88" s="315"/>
      <c r="D88" s="316"/>
      <c r="E88" s="317"/>
      <c r="F88" s="316"/>
    </row>
    <row r="89" spans="1:6" ht="16.5" thickBot="1">
      <c r="A89" s="1482"/>
      <c r="B89" s="319" t="s">
        <v>546</v>
      </c>
      <c r="C89" s="315"/>
      <c r="D89" s="316"/>
      <c r="E89" s="317"/>
      <c r="F89" s="316"/>
    </row>
    <row r="90" spans="1:6" ht="16.5" thickBot="1">
      <c r="A90" s="1482"/>
      <c r="B90" s="322" t="s">
        <v>810</v>
      </c>
      <c r="C90" s="323">
        <f>SUM(C75:C89)</f>
        <v>27891</v>
      </c>
      <c r="D90" s="323">
        <f>SUM(D75:D89)</f>
        <v>63599</v>
      </c>
      <c r="E90" s="323">
        <f>SUM(E75:E89)</f>
        <v>47278</v>
      </c>
      <c r="F90" s="323">
        <f>E90/D90*100</f>
        <v>74.3376468183462</v>
      </c>
    </row>
    <row r="91" spans="1:6" ht="16.5" thickBot="1">
      <c r="A91" s="1483"/>
      <c r="B91" s="322" t="s">
        <v>547</v>
      </c>
      <c r="C91" s="323"/>
      <c r="D91" s="324"/>
      <c r="E91" s="325"/>
      <c r="F91" s="326"/>
    </row>
    <row r="92" spans="1:6" ht="16.5" thickBot="1">
      <c r="A92" s="306" t="s">
        <v>853</v>
      </c>
      <c r="B92" s="307" t="s">
        <v>534</v>
      </c>
      <c r="C92" s="308" t="s">
        <v>963</v>
      </c>
      <c r="D92" s="308" t="s">
        <v>964</v>
      </c>
      <c r="E92" s="308" t="s">
        <v>965</v>
      </c>
      <c r="F92" s="308" t="s">
        <v>1014</v>
      </c>
    </row>
    <row r="93" spans="1:6" ht="15.75">
      <c r="A93" s="1481" t="s">
        <v>550</v>
      </c>
      <c r="B93" s="309" t="s">
        <v>536</v>
      </c>
      <c r="C93" s="310"/>
      <c r="D93" s="311"/>
      <c r="E93" s="312"/>
      <c r="F93" s="311"/>
    </row>
    <row r="94" spans="1:6" ht="15.75">
      <c r="A94" s="1482"/>
      <c r="B94" s="314" t="s">
        <v>537</v>
      </c>
      <c r="C94" s="315"/>
      <c r="D94" s="316"/>
      <c r="E94" s="317"/>
      <c r="F94" s="316"/>
    </row>
    <row r="95" spans="1:6" ht="15.75">
      <c r="A95" s="1482"/>
      <c r="B95" s="314" t="s">
        <v>816</v>
      </c>
      <c r="C95" s="315">
        <v>10254</v>
      </c>
      <c r="D95" s="316">
        <v>508</v>
      </c>
      <c r="E95" s="317">
        <v>89</v>
      </c>
      <c r="F95" s="316"/>
    </row>
    <row r="96" spans="1:6" ht="15.75">
      <c r="A96" s="1482"/>
      <c r="B96" s="314" t="s">
        <v>855</v>
      </c>
      <c r="C96" s="315"/>
      <c r="D96" s="316"/>
      <c r="E96" s="317"/>
      <c r="F96" s="316"/>
    </row>
    <row r="97" spans="1:6" ht="15.75">
      <c r="A97" s="1482"/>
      <c r="B97" s="314" t="s">
        <v>538</v>
      </c>
      <c r="C97" s="315">
        <v>401</v>
      </c>
      <c r="D97" s="316">
        <v>431</v>
      </c>
      <c r="E97" s="317">
        <v>431</v>
      </c>
      <c r="F97" s="316">
        <f>E97/D97*100</f>
        <v>100</v>
      </c>
    </row>
    <row r="98" spans="1:6" ht="18" customHeight="1">
      <c r="A98" s="1482"/>
      <c r="B98" s="319" t="s">
        <v>539</v>
      </c>
      <c r="C98" s="315">
        <v>1028</v>
      </c>
      <c r="D98" s="316">
        <v>685</v>
      </c>
      <c r="E98" s="317">
        <v>685</v>
      </c>
      <c r="F98" s="316">
        <f>E98/D98*100</f>
        <v>100</v>
      </c>
    </row>
    <row r="99" spans="1:6" ht="15.75">
      <c r="A99" s="1482"/>
      <c r="B99" s="320" t="s">
        <v>540</v>
      </c>
      <c r="C99" s="315"/>
      <c r="D99" s="316"/>
      <c r="E99" s="317"/>
      <c r="F99" s="316"/>
    </row>
    <row r="100" spans="1:6" ht="15.75">
      <c r="A100" s="1482"/>
      <c r="B100" s="314" t="s">
        <v>541</v>
      </c>
      <c r="C100" s="315"/>
      <c r="D100" s="316"/>
      <c r="E100" s="317"/>
      <c r="F100" s="316"/>
    </row>
    <row r="101" spans="1:6" ht="15.75">
      <c r="A101" s="1482"/>
      <c r="B101" s="319" t="s">
        <v>542</v>
      </c>
      <c r="C101" s="315"/>
      <c r="D101" s="316"/>
      <c r="E101" s="317"/>
      <c r="F101" s="316"/>
    </row>
    <row r="102" spans="1:6" ht="15.75">
      <c r="A102" s="1482"/>
      <c r="B102" s="319" t="s">
        <v>543</v>
      </c>
      <c r="C102" s="315"/>
      <c r="D102" s="316"/>
      <c r="E102" s="317"/>
      <c r="F102" s="316"/>
    </row>
    <row r="103" spans="1:6" ht="15.75">
      <c r="A103" s="1482"/>
      <c r="B103" s="319" t="s">
        <v>854</v>
      </c>
      <c r="C103" s="315"/>
      <c r="D103" s="316"/>
      <c r="E103" s="317"/>
      <c r="F103" s="316"/>
    </row>
    <row r="104" spans="1:6" ht="15.75">
      <c r="A104" s="1482"/>
      <c r="B104" s="319" t="s">
        <v>857</v>
      </c>
      <c r="C104" s="315"/>
      <c r="D104" s="316"/>
      <c r="E104" s="317"/>
      <c r="F104" s="316"/>
    </row>
    <row r="105" spans="1:6" ht="15.75">
      <c r="A105" s="1482"/>
      <c r="B105" s="319" t="s">
        <v>544</v>
      </c>
      <c r="C105" s="315"/>
      <c r="D105" s="316"/>
      <c r="E105" s="317"/>
      <c r="F105" s="316"/>
    </row>
    <row r="106" spans="1:6" ht="15.75">
      <c r="A106" s="1482"/>
      <c r="B106" s="319" t="s">
        <v>545</v>
      </c>
      <c r="C106" s="315"/>
      <c r="D106" s="316"/>
      <c r="E106" s="317"/>
      <c r="F106" s="316"/>
    </row>
    <row r="107" spans="1:6" ht="16.5" thickBot="1">
      <c r="A107" s="1482"/>
      <c r="B107" s="319" t="s">
        <v>546</v>
      </c>
      <c r="C107" s="315"/>
      <c r="D107" s="316"/>
      <c r="E107" s="317"/>
      <c r="F107" s="316"/>
    </row>
    <row r="108" spans="1:6" ht="16.5" thickBot="1">
      <c r="A108" s="1482"/>
      <c r="B108" s="322" t="s">
        <v>810</v>
      </c>
      <c r="C108" s="323">
        <f>SUM(C93:C107)</f>
        <v>11683</v>
      </c>
      <c r="D108" s="324">
        <f>SUM(D93:D101)</f>
        <v>1624</v>
      </c>
      <c r="E108" s="323">
        <f>SUM(E93:E101)</f>
        <v>1205</v>
      </c>
      <c r="F108" s="323">
        <f>E108/D108*100</f>
        <v>74.19950738916256</v>
      </c>
    </row>
    <row r="109" spans="1:6" ht="16.5" thickBot="1">
      <c r="A109" s="1483"/>
      <c r="B109" s="322" t="s">
        <v>547</v>
      </c>
      <c r="C109" s="323"/>
      <c r="D109" s="324"/>
      <c r="E109" s="325"/>
      <c r="F109" s="326"/>
    </row>
    <row r="110" spans="1:6" ht="15.75">
      <c r="A110" s="1481" t="s">
        <v>552</v>
      </c>
      <c r="B110" s="309" t="s">
        <v>536</v>
      </c>
      <c r="C110" s="310"/>
      <c r="D110" s="311"/>
      <c r="E110" s="312"/>
      <c r="F110" s="311"/>
    </row>
    <row r="111" spans="1:6" ht="15.75">
      <c r="A111" s="1482"/>
      <c r="B111" s="314" t="s">
        <v>537</v>
      </c>
      <c r="C111" s="315"/>
      <c r="D111" s="316"/>
      <c r="E111" s="317"/>
      <c r="F111" s="316"/>
    </row>
    <row r="112" spans="1:6" ht="15.75">
      <c r="A112" s="1482"/>
      <c r="B112" s="314" t="s">
        <v>816</v>
      </c>
      <c r="C112" s="315">
        <v>465</v>
      </c>
      <c r="D112" s="316">
        <v>2970</v>
      </c>
      <c r="E112" s="317">
        <v>2404</v>
      </c>
      <c r="F112" s="316">
        <f>E112/D112*100</f>
        <v>80.94276094276094</v>
      </c>
    </row>
    <row r="113" spans="1:6" ht="15.75">
      <c r="A113" s="1482"/>
      <c r="B113" s="314" t="s">
        <v>855</v>
      </c>
      <c r="C113" s="315"/>
      <c r="D113" s="316"/>
      <c r="E113" s="317"/>
      <c r="F113" s="316"/>
    </row>
    <row r="114" spans="1:6" ht="15.75">
      <c r="A114" s="1482"/>
      <c r="B114" s="314" t="s">
        <v>538</v>
      </c>
      <c r="C114" s="315"/>
      <c r="D114" s="316"/>
      <c r="E114" s="317"/>
      <c r="F114" s="316"/>
    </row>
    <row r="115" spans="1:6" ht="20.25" customHeight="1">
      <c r="A115" s="1482"/>
      <c r="B115" s="319" t="s">
        <v>539</v>
      </c>
      <c r="C115" s="315">
        <v>6656</v>
      </c>
      <c r="D115" s="316">
        <v>4968</v>
      </c>
      <c r="E115" s="317">
        <v>4968</v>
      </c>
      <c r="F115" s="316">
        <f>E115/D115*100</f>
        <v>100</v>
      </c>
    </row>
    <row r="116" spans="1:6" ht="15.75">
      <c r="A116" s="1482"/>
      <c r="B116" s="320" t="s">
        <v>540</v>
      </c>
      <c r="C116" s="315"/>
      <c r="D116" s="316"/>
      <c r="E116" s="317"/>
      <c r="F116" s="316"/>
    </row>
    <row r="117" spans="1:6" ht="15.75">
      <c r="A117" s="1482"/>
      <c r="B117" s="314" t="s">
        <v>541</v>
      </c>
      <c r="C117" s="315"/>
      <c r="D117" s="316"/>
      <c r="E117" s="317"/>
      <c r="F117" s="316"/>
    </row>
    <row r="118" spans="1:6" ht="15.75">
      <c r="A118" s="1482"/>
      <c r="B118" s="319" t="s">
        <v>542</v>
      </c>
      <c r="C118" s="315"/>
      <c r="D118" s="316"/>
      <c r="E118" s="317"/>
      <c r="F118" s="316"/>
    </row>
    <row r="119" spans="1:6" ht="15.75">
      <c r="A119" s="1482"/>
      <c r="B119" s="319" t="s">
        <v>543</v>
      </c>
      <c r="C119" s="315"/>
      <c r="D119" s="316"/>
      <c r="E119" s="317"/>
      <c r="F119" s="316"/>
    </row>
    <row r="120" spans="1:6" ht="15.75">
      <c r="A120" s="1482"/>
      <c r="B120" s="319" t="s">
        <v>854</v>
      </c>
      <c r="C120" s="315"/>
      <c r="D120" s="316"/>
      <c r="E120" s="317"/>
      <c r="F120" s="316"/>
    </row>
    <row r="121" spans="1:6" ht="15.75">
      <c r="A121" s="1482"/>
      <c r="B121" s="319" t="s">
        <v>857</v>
      </c>
      <c r="C121" s="315"/>
      <c r="D121" s="316"/>
      <c r="E121" s="317"/>
      <c r="F121" s="316"/>
    </row>
    <row r="122" spans="1:6" ht="15.75">
      <c r="A122" s="1482"/>
      <c r="B122" s="319" t="s">
        <v>544</v>
      </c>
      <c r="C122" s="315"/>
      <c r="D122" s="316"/>
      <c r="E122" s="317"/>
      <c r="F122" s="316"/>
    </row>
    <row r="123" spans="1:6" ht="15.75">
      <c r="A123" s="1482"/>
      <c r="B123" s="319" t="s">
        <v>545</v>
      </c>
      <c r="C123" s="315"/>
      <c r="D123" s="316"/>
      <c r="E123" s="317"/>
      <c r="F123" s="316"/>
    </row>
    <row r="124" spans="1:6" ht="16.5" thickBot="1">
      <c r="A124" s="1482"/>
      <c r="B124" s="319" t="s">
        <v>546</v>
      </c>
      <c r="C124" s="315"/>
      <c r="D124" s="316"/>
      <c r="E124" s="317"/>
      <c r="F124" s="316"/>
    </row>
    <row r="125" spans="1:6" ht="16.5" thickBot="1">
      <c r="A125" s="1482"/>
      <c r="B125" s="322" t="s">
        <v>810</v>
      </c>
      <c r="C125" s="323">
        <f>SUM(C110:C124)</f>
        <v>7121</v>
      </c>
      <c r="D125" s="323">
        <f>SUM(D110:D124)</f>
        <v>7938</v>
      </c>
      <c r="E125" s="323">
        <f>SUM(E110:E124)</f>
        <v>7372</v>
      </c>
      <c r="F125" s="323">
        <f>E125/D125*100</f>
        <v>92.86974048878811</v>
      </c>
    </row>
    <row r="126" spans="1:6" ht="16.5" thickBot="1">
      <c r="A126" s="1483"/>
      <c r="B126" s="322" t="s">
        <v>547</v>
      </c>
      <c r="C126" s="323"/>
      <c r="D126" s="324"/>
      <c r="E126" s="325"/>
      <c r="F126" s="326"/>
    </row>
    <row r="127" spans="1:6" ht="15.75">
      <c r="A127" s="1481" t="s">
        <v>553</v>
      </c>
      <c r="B127" s="309" t="s">
        <v>536</v>
      </c>
      <c r="C127" s="310"/>
      <c r="D127" s="311"/>
      <c r="E127" s="312"/>
      <c r="F127" s="311"/>
    </row>
    <row r="128" spans="1:6" ht="15.75">
      <c r="A128" s="1482"/>
      <c r="B128" s="314" t="s">
        <v>537</v>
      </c>
      <c r="C128" s="315"/>
      <c r="D128" s="316"/>
      <c r="E128" s="317"/>
      <c r="F128" s="316"/>
    </row>
    <row r="129" spans="1:6" ht="15.75">
      <c r="A129" s="1482"/>
      <c r="B129" s="314" t="s">
        <v>816</v>
      </c>
      <c r="C129" s="315">
        <v>5806</v>
      </c>
      <c r="D129" s="316">
        <v>10711</v>
      </c>
      <c r="E129" s="317">
        <v>7634</v>
      </c>
      <c r="F129" s="316">
        <f>E129/D129*100</f>
        <v>71.272523573896</v>
      </c>
    </row>
    <row r="130" spans="1:6" ht="15.75">
      <c r="A130" s="1482"/>
      <c r="B130" s="314" t="s">
        <v>855</v>
      </c>
      <c r="C130" s="315"/>
      <c r="D130" s="316"/>
      <c r="E130" s="317"/>
      <c r="F130" s="316"/>
    </row>
    <row r="131" spans="1:6" ht="15.75">
      <c r="A131" s="1482"/>
      <c r="B131" s="314" t="s">
        <v>538</v>
      </c>
      <c r="C131" s="315"/>
      <c r="D131" s="316"/>
      <c r="E131" s="317"/>
      <c r="F131" s="316"/>
    </row>
    <row r="132" spans="1:6" ht="15.75" customHeight="1">
      <c r="A132" s="1482"/>
      <c r="B132" s="319" t="s">
        <v>539</v>
      </c>
      <c r="C132" s="315">
        <v>4602</v>
      </c>
      <c r="D132" s="316">
        <v>3426</v>
      </c>
      <c r="E132" s="317">
        <v>3426</v>
      </c>
      <c r="F132" s="316">
        <f>E132/D132*100</f>
        <v>100</v>
      </c>
    </row>
    <row r="133" spans="1:6" ht="15.75">
      <c r="A133" s="1482"/>
      <c r="B133" s="320" t="s">
        <v>540</v>
      </c>
      <c r="C133" s="315"/>
      <c r="D133" s="316"/>
      <c r="E133" s="317"/>
      <c r="F133" s="316"/>
    </row>
    <row r="134" spans="1:6" ht="15.75">
      <c r="A134" s="1482"/>
      <c r="B134" s="314" t="s">
        <v>541</v>
      </c>
      <c r="C134" s="315"/>
      <c r="D134" s="316"/>
      <c r="E134" s="317"/>
      <c r="F134" s="316"/>
    </row>
    <row r="135" spans="1:6" ht="15.75">
      <c r="A135" s="1482"/>
      <c r="B135" s="319" t="s">
        <v>542</v>
      </c>
      <c r="C135" s="315"/>
      <c r="D135" s="316"/>
      <c r="E135" s="317"/>
      <c r="F135" s="316"/>
    </row>
    <row r="136" spans="1:6" ht="15.75">
      <c r="A136" s="1482"/>
      <c r="B136" s="319" t="s">
        <v>543</v>
      </c>
      <c r="C136" s="315"/>
      <c r="D136" s="316"/>
      <c r="E136" s="317"/>
      <c r="F136" s="316"/>
    </row>
    <row r="137" spans="1:6" ht="15.75">
      <c r="A137" s="1482"/>
      <c r="B137" s="319" t="s">
        <v>854</v>
      </c>
      <c r="C137" s="315"/>
      <c r="D137" s="316"/>
      <c r="E137" s="317"/>
      <c r="F137" s="316"/>
    </row>
    <row r="138" spans="1:6" ht="15.75">
      <c r="A138" s="1482"/>
      <c r="B138" s="319" t="s">
        <v>857</v>
      </c>
      <c r="C138" s="315"/>
      <c r="D138" s="316"/>
      <c r="E138" s="317"/>
      <c r="F138" s="316"/>
    </row>
    <row r="139" spans="1:6" ht="15.75">
      <c r="A139" s="1482"/>
      <c r="B139" s="319" t="s">
        <v>544</v>
      </c>
      <c r="C139" s="315"/>
      <c r="D139" s="316"/>
      <c r="E139" s="317"/>
      <c r="F139" s="316"/>
    </row>
    <row r="140" spans="1:6" ht="15.75">
      <c r="A140" s="1482"/>
      <c r="B140" s="319" t="s">
        <v>545</v>
      </c>
      <c r="C140" s="315"/>
      <c r="D140" s="316"/>
      <c r="E140" s="317"/>
      <c r="F140" s="316"/>
    </row>
    <row r="141" spans="1:6" ht="16.5" thickBot="1">
      <c r="A141" s="1482"/>
      <c r="B141" s="319" t="s">
        <v>546</v>
      </c>
      <c r="C141" s="315"/>
      <c r="D141" s="316"/>
      <c r="E141" s="317"/>
      <c r="F141" s="316"/>
    </row>
    <row r="142" spans="1:6" ht="16.5" thickBot="1">
      <c r="A142" s="1482"/>
      <c r="B142" s="322" t="s">
        <v>810</v>
      </c>
      <c r="C142" s="323">
        <f>SUM(C127:C141)</f>
        <v>10408</v>
      </c>
      <c r="D142" s="324">
        <f>SUM(D127:D135)</f>
        <v>14137</v>
      </c>
      <c r="E142" s="323">
        <f>SUM(E127:E135)</f>
        <v>11060</v>
      </c>
      <c r="F142" s="323">
        <f>E142/D142*100</f>
        <v>78.23442031548419</v>
      </c>
    </row>
    <row r="143" spans="1:6" ht="16.5" thickBot="1">
      <c r="A143" s="1483"/>
      <c r="B143" s="322" t="s">
        <v>547</v>
      </c>
      <c r="C143" s="323"/>
      <c r="D143" s="324"/>
      <c r="E143" s="325"/>
      <c r="F143" s="326"/>
    </row>
    <row r="144" spans="1:6" ht="15.75">
      <c r="A144" s="1481" t="s">
        <v>555</v>
      </c>
      <c r="B144" s="309" t="s">
        <v>536</v>
      </c>
      <c r="C144" s="310">
        <v>18599</v>
      </c>
      <c r="D144" s="311">
        <v>15414</v>
      </c>
      <c r="E144" s="312">
        <v>15139</v>
      </c>
      <c r="F144" s="316">
        <f aca="true" t="shared" si="0" ref="F144:F149">E144/D144*100</f>
        <v>98.21590761645258</v>
      </c>
    </row>
    <row r="145" spans="1:6" ht="15.75">
      <c r="A145" s="1482"/>
      <c r="B145" s="314" t="s">
        <v>537</v>
      </c>
      <c r="C145" s="315">
        <v>4970</v>
      </c>
      <c r="D145" s="316">
        <v>4110</v>
      </c>
      <c r="E145" s="317">
        <v>3851</v>
      </c>
      <c r="F145" s="316">
        <f t="shared" si="0"/>
        <v>93.69829683698296</v>
      </c>
    </row>
    <row r="146" spans="1:6" ht="15.75">
      <c r="A146" s="1482"/>
      <c r="B146" s="314" t="s">
        <v>816</v>
      </c>
      <c r="C146" s="315">
        <v>38</v>
      </c>
      <c r="D146" s="316">
        <v>139</v>
      </c>
      <c r="E146" s="317">
        <v>150</v>
      </c>
      <c r="F146" s="316">
        <f t="shared" si="0"/>
        <v>107.91366906474819</v>
      </c>
    </row>
    <row r="147" spans="1:6" ht="15.75">
      <c r="A147" s="1482"/>
      <c r="B147" s="314" t="s">
        <v>855</v>
      </c>
      <c r="C147" s="315"/>
      <c r="D147" s="316"/>
      <c r="E147" s="317"/>
      <c r="F147" s="316"/>
    </row>
    <row r="148" spans="1:6" ht="15.75">
      <c r="A148" s="1482"/>
      <c r="B148" s="314" t="s">
        <v>538</v>
      </c>
      <c r="C148" s="315"/>
      <c r="D148" s="316"/>
      <c r="E148" s="317"/>
      <c r="F148" s="316"/>
    </row>
    <row r="149" spans="1:6" ht="21" customHeight="1">
      <c r="A149" s="1482"/>
      <c r="B149" s="319" t="s">
        <v>539</v>
      </c>
      <c r="C149" s="315">
        <v>435</v>
      </c>
      <c r="D149" s="316">
        <v>343</v>
      </c>
      <c r="E149" s="317">
        <v>343</v>
      </c>
      <c r="F149" s="316">
        <f t="shared" si="0"/>
        <v>100</v>
      </c>
    </row>
    <row r="150" spans="1:6" ht="15.75">
      <c r="A150" s="1482"/>
      <c r="B150" s="320" t="s">
        <v>540</v>
      </c>
      <c r="C150" s="315"/>
      <c r="D150" s="316"/>
      <c r="E150" s="317"/>
      <c r="F150" s="316"/>
    </row>
    <row r="151" spans="1:6" ht="15.75">
      <c r="A151" s="1482"/>
      <c r="B151" s="314" t="s">
        <v>541</v>
      </c>
      <c r="C151" s="315"/>
      <c r="D151" s="316"/>
      <c r="E151" s="317"/>
      <c r="F151" s="316"/>
    </row>
    <row r="152" spans="1:6" ht="15.75">
      <c r="A152" s="1482"/>
      <c r="B152" s="319" t="s">
        <v>542</v>
      </c>
      <c r="C152" s="315"/>
      <c r="D152" s="316"/>
      <c r="E152" s="317"/>
      <c r="F152" s="316"/>
    </row>
    <row r="153" spans="1:6" ht="15.75">
      <c r="A153" s="1482"/>
      <c r="B153" s="319" t="s">
        <v>543</v>
      </c>
      <c r="C153" s="315"/>
      <c r="D153" s="316"/>
      <c r="E153" s="317"/>
      <c r="F153" s="316"/>
    </row>
    <row r="154" spans="1:6" ht="15.75">
      <c r="A154" s="1482"/>
      <c r="B154" s="319" t="s">
        <v>854</v>
      </c>
      <c r="C154" s="315"/>
      <c r="D154" s="316"/>
      <c r="E154" s="317"/>
      <c r="F154" s="316"/>
    </row>
    <row r="155" spans="1:6" ht="15.75">
      <c r="A155" s="1482"/>
      <c r="B155" s="319" t="s">
        <v>857</v>
      </c>
      <c r="C155" s="315"/>
      <c r="D155" s="316"/>
      <c r="E155" s="317"/>
      <c r="F155" s="316"/>
    </row>
    <row r="156" spans="1:6" ht="15.75">
      <c r="A156" s="1482"/>
      <c r="B156" s="319" t="s">
        <v>544</v>
      </c>
      <c r="C156" s="315"/>
      <c r="D156" s="316"/>
      <c r="E156" s="317"/>
      <c r="F156" s="316"/>
    </row>
    <row r="157" spans="1:6" ht="15.75">
      <c r="A157" s="1482"/>
      <c r="B157" s="319" t="s">
        <v>545</v>
      </c>
      <c r="C157" s="315"/>
      <c r="D157" s="316"/>
      <c r="E157" s="317"/>
      <c r="F157" s="316"/>
    </row>
    <row r="158" spans="1:6" ht="16.5" thickBot="1">
      <c r="A158" s="1482"/>
      <c r="B158" s="319" t="s">
        <v>546</v>
      </c>
      <c r="C158" s="315"/>
      <c r="D158" s="316"/>
      <c r="E158" s="317"/>
      <c r="F158" s="316"/>
    </row>
    <row r="159" spans="1:6" ht="16.5" thickBot="1">
      <c r="A159" s="1482"/>
      <c r="B159" s="322" t="s">
        <v>810</v>
      </c>
      <c r="C159" s="323">
        <f>SUM(C144:C158)</f>
        <v>24042</v>
      </c>
      <c r="D159" s="324">
        <f>SUM(D144:D152)</f>
        <v>20006</v>
      </c>
      <c r="E159" s="323">
        <f>SUM(E144:E152)</f>
        <v>19483</v>
      </c>
      <c r="F159" s="323">
        <f>E159/D159*100</f>
        <v>97.38578426472058</v>
      </c>
    </row>
    <row r="160" spans="1:6" ht="16.5" thickBot="1">
      <c r="A160" s="1483"/>
      <c r="B160" s="322" t="s">
        <v>547</v>
      </c>
      <c r="C160" s="323">
        <v>1</v>
      </c>
      <c r="D160" s="324">
        <v>1</v>
      </c>
      <c r="E160" s="325">
        <v>1</v>
      </c>
      <c r="F160" s="323">
        <f>E160/D160*100</f>
        <v>100</v>
      </c>
    </row>
    <row r="161" spans="1:6" ht="15.75">
      <c r="A161" s="1481" t="s">
        <v>556</v>
      </c>
      <c r="B161" s="309" t="s">
        <v>536</v>
      </c>
      <c r="C161" s="310"/>
      <c r="D161" s="311"/>
      <c r="E161" s="312"/>
      <c r="F161" s="311"/>
    </row>
    <row r="162" spans="1:6" ht="15.75">
      <c r="A162" s="1482"/>
      <c r="B162" s="314" t="s">
        <v>537</v>
      </c>
      <c r="C162" s="315"/>
      <c r="D162" s="316"/>
      <c r="E162" s="317"/>
      <c r="F162" s="316"/>
    </row>
    <row r="163" spans="1:6" ht="15.75">
      <c r="A163" s="1482"/>
      <c r="B163" s="314" t="s">
        <v>816</v>
      </c>
      <c r="C163" s="315"/>
      <c r="D163" s="316"/>
      <c r="E163" s="317"/>
      <c r="F163" s="316"/>
    </row>
    <row r="164" spans="1:6" ht="15.75">
      <c r="A164" s="1482"/>
      <c r="B164" s="314" t="s">
        <v>855</v>
      </c>
      <c r="C164" s="315"/>
      <c r="D164" s="316"/>
      <c r="E164" s="317"/>
      <c r="F164" s="316"/>
    </row>
    <row r="165" spans="1:6" ht="15.75">
      <c r="A165" s="1482"/>
      <c r="B165" s="314" t="s">
        <v>538</v>
      </c>
      <c r="C165" s="315"/>
      <c r="D165" s="316"/>
      <c r="E165" s="317"/>
      <c r="F165" s="316"/>
    </row>
    <row r="166" spans="1:6" ht="20.25" customHeight="1">
      <c r="A166" s="1482"/>
      <c r="B166" s="319" t="s">
        <v>539</v>
      </c>
      <c r="C166" s="315"/>
      <c r="D166" s="316"/>
      <c r="E166" s="317"/>
      <c r="F166" s="316"/>
    </row>
    <row r="167" spans="1:6" ht="15.75">
      <c r="A167" s="1482"/>
      <c r="B167" s="320" t="s">
        <v>540</v>
      </c>
      <c r="C167" s="315"/>
      <c r="D167" s="316"/>
      <c r="E167" s="317"/>
      <c r="F167" s="316"/>
    </row>
    <row r="168" spans="1:6" ht="15.75">
      <c r="A168" s="1482"/>
      <c r="B168" s="314" t="s">
        <v>541</v>
      </c>
      <c r="C168" s="315"/>
      <c r="D168" s="316"/>
      <c r="E168" s="317"/>
      <c r="F168" s="316"/>
    </row>
    <row r="169" spans="1:6" ht="15.75">
      <c r="A169" s="1482"/>
      <c r="B169" s="319" t="s">
        <v>542</v>
      </c>
      <c r="C169" s="315"/>
      <c r="D169" s="316"/>
      <c r="E169" s="317"/>
      <c r="F169" s="316"/>
    </row>
    <row r="170" spans="1:6" ht="15.75">
      <c r="A170" s="1482"/>
      <c r="B170" s="319" t="s">
        <v>543</v>
      </c>
      <c r="C170" s="315"/>
      <c r="D170" s="316"/>
      <c r="E170" s="317"/>
      <c r="F170" s="316"/>
    </row>
    <row r="171" spans="1:6" ht="15.75">
      <c r="A171" s="1482"/>
      <c r="B171" s="319" t="s">
        <v>854</v>
      </c>
      <c r="C171" s="315"/>
      <c r="D171" s="316"/>
      <c r="E171" s="317"/>
      <c r="F171" s="316"/>
    </row>
    <row r="172" spans="1:6" ht="15.75">
      <c r="A172" s="1482"/>
      <c r="B172" s="319" t="s">
        <v>857</v>
      </c>
      <c r="C172" s="315">
        <v>200</v>
      </c>
      <c r="D172" s="316">
        <v>340</v>
      </c>
      <c r="E172" s="317">
        <v>283</v>
      </c>
      <c r="F172" s="316">
        <f>E172/D172*100</f>
        <v>83.23529411764706</v>
      </c>
    </row>
    <row r="173" spans="1:6" ht="15.75">
      <c r="A173" s="1482"/>
      <c r="B173" s="319" t="s">
        <v>544</v>
      </c>
      <c r="C173" s="315"/>
      <c r="D173" s="316"/>
      <c r="E173" s="317"/>
      <c r="F173" s="316"/>
    </row>
    <row r="174" spans="1:6" ht="15.75">
      <c r="A174" s="1482"/>
      <c r="B174" s="319" t="s">
        <v>545</v>
      </c>
      <c r="C174" s="315"/>
      <c r="D174" s="316"/>
      <c r="E174" s="317"/>
      <c r="F174" s="316"/>
    </row>
    <row r="175" spans="1:6" ht="16.5" thickBot="1">
      <c r="A175" s="1482"/>
      <c r="B175" s="319" t="s">
        <v>546</v>
      </c>
      <c r="C175" s="315"/>
      <c r="D175" s="316"/>
      <c r="E175" s="317"/>
      <c r="F175" s="316"/>
    </row>
    <row r="176" spans="1:6" ht="16.5" thickBot="1">
      <c r="A176" s="1482"/>
      <c r="B176" s="322" t="s">
        <v>810</v>
      </c>
      <c r="C176" s="323">
        <f>SUM(C161:C175)</f>
        <v>200</v>
      </c>
      <c r="D176" s="323">
        <f>SUM(D161:D175)</f>
        <v>340</v>
      </c>
      <c r="E176" s="323">
        <f>SUM(E161:E175)</f>
        <v>283</v>
      </c>
      <c r="F176" s="323">
        <f>E176/D176*100</f>
        <v>83.23529411764706</v>
      </c>
    </row>
    <row r="177" spans="1:6" ht="16.5" thickBot="1">
      <c r="A177" s="1483"/>
      <c r="B177" s="322" t="s">
        <v>547</v>
      </c>
      <c r="C177" s="323"/>
      <c r="D177" s="324"/>
      <c r="E177" s="325"/>
      <c r="F177" s="326"/>
    </row>
    <row r="178" spans="1:6" ht="16.5" thickBot="1">
      <c r="A178" s="306" t="s">
        <v>853</v>
      </c>
      <c r="B178" s="307" t="s">
        <v>534</v>
      </c>
      <c r="C178" s="308" t="s">
        <v>963</v>
      </c>
      <c r="D178" s="308" t="s">
        <v>964</v>
      </c>
      <c r="E178" s="308" t="s">
        <v>965</v>
      </c>
      <c r="F178" s="308" t="s">
        <v>1014</v>
      </c>
    </row>
    <row r="179" spans="1:6" ht="15.75">
      <c r="A179" s="1481" t="s">
        <v>913</v>
      </c>
      <c r="B179" s="309" t="s">
        <v>536</v>
      </c>
      <c r="C179" s="310"/>
      <c r="D179" s="311"/>
      <c r="E179" s="312"/>
      <c r="F179" s="311"/>
    </row>
    <row r="180" spans="1:6" ht="15.75">
      <c r="A180" s="1482"/>
      <c r="B180" s="314" t="s">
        <v>537</v>
      </c>
      <c r="C180" s="315"/>
      <c r="D180" s="316"/>
      <c r="E180" s="317"/>
      <c r="F180" s="316"/>
    </row>
    <row r="181" spans="1:6" ht="15.75">
      <c r="A181" s="1482"/>
      <c r="B181" s="314" t="s">
        <v>816</v>
      </c>
      <c r="C181" s="315">
        <v>15009</v>
      </c>
      <c r="D181" s="316">
        <v>19444</v>
      </c>
      <c r="E181" s="317">
        <v>14829</v>
      </c>
      <c r="F181" s="316">
        <f>E181/D181*100</f>
        <v>76.26517177535487</v>
      </c>
    </row>
    <row r="182" spans="1:6" ht="15.75">
      <c r="A182" s="1482"/>
      <c r="B182" s="314" t="s">
        <v>855</v>
      </c>
      <c r="C182" s="315"/>
      <c r="D182" s="316"/>
      <c r="E182" s="317"/>
      <c r="F182" s="316"/>
    </row>
    <row r="183" spans="1:6" ht="15.75">
      <c r="A183" s="1482"/>
      <c r="B183" s="314" t="s">
        <v>538</v>
      </c>
      <c r="C183" s="315"/>
      <c r="D183" s="316"/>
      <c r="E183" s="317"/>
      <c r="F183" s="316"/>
    </row>
    <row r="184" spans="1:6" ht="16.5" customHeight="1">
      <c r="A184" s="1482"/>
      <c r="B184" s="319" t="s">
        <v>539</v>
      </c>
      <c r="C184" s="315">
        <v>791</v>
      </c>
      <c r="D184" s="316">
        <v>514</v>
      </c>
      <c r="E184" s="317">
        <v>514</v>
      </c>
      <c r="F184" s="316">
        <f>E184/D184*100</f>
        <v>100</v>
      </c>
    </row>
    <row r="185" spans="1:6" ht="15.75">
      <c r="A185" s="1482"/>
      <c r="B185" s="320" t="s">
        <v>540</v>
      </c>
      <c r="C185" s="315"/>
      <c r="D185" s="316"/>
      <c r="E185" s="317"/>
      <c r="F185" s="316"/>
    </row>
    <row r="186" spans="1:6" ht="15.75">
      <c r="A186" s="1482"/>
      <c r="B186" s="314" t="s">
        <v>541</v>
      </c>
      <c r="C186" s="315"/>
      <c r="D186" s="316"/>
      <c r="E186" s="317"/>
      <c r="F186" s="316"/>
    </row>
    <row r="187" spans="1:6" ht="15.75">
      <c r="A187" s="1482"/>
      <c r="B187" s="319" t="s">
        <v>542</v>
      </c>
      <c r="C187" s="315"/>
      <c r="D187" s="316"/>
      <c r="E187" s="317"/>
      <c r="F187" s="316"/>
    </row>
    <row r="188" spans="1:6" ht="15.75">
      <c r="A188" s="1482"/>
      <c r="B188" s="319" t="s">
        <v>543</v>
      </c>
      <c r="C188" s="315"/>
      <c r="D188" s="316"/>
      <c r="E188" s="317"/>
      <c r="F188" s="316"/>
    </row>
    <row r="189" spans="1:6" ht="15.75">
      <c r="A189" s="1482"/>
      <c r="B189" s="319" t="s">
        <v>854</v>
      </c>
      <c r="C189" s="315"/>
      <c r="D189" s="316"/>
      <c r="E189" s="317"/>
      <c r="F189" s="316"/>
    </row>
    <row r="190" spans="1:6" ht="15.75">
      <c r="A190" s="1482"/>
      <c r="B190" s="319" t="s">
        <v>857</v>
      </c>
      <c r="C190" s="315">
        <v>3391</v>
      </c>
      <c r="D190" s="316">
        <v>3391</v>
      </c>
      <c r="E190" s="317">
        <v>1882</v>
      </c>
      <c r="F190" s="316"/>
    </row>
    <row r="191" spans="1:6" ht="15.75">
      <c r="A191" s="1482"/>
      <c r="B191" s="319" t="s">
        <v>544</v>
      </c>
      <c r="C191" s="315"/>
      <c r="D191" s="316"/>
      <c r="E191" s="317"/>
      <c r="F191" s="316"/>
    </row>
    <row r="192" spans="1:6" ht="15.75">
      <c r="A192" s="1482"/>
      <c r="B192" s="319" t="s">
        <v>545</v>
      </c>
      <c r="C192" s="315"/>
      <c r="D192" s="316"/>
      <c r="E192" s="317"/>
      <c r="F192" s="316"/>
    </row>
    <row r="193" spans="1:6" ht="16.5" thickBot="1">
      <c r="A193" s="1482"/>
      <c r="B193" s="319" t="s">
        <v>546</v>
      </c>
      <c r="C193" s="315"/>
      <c r="D193" s="316"/>
      <c r="E193" s="317"/>
      <c r="F193" s="316"/>
    </row>
    <row r="194" spans="1:6" ht="16.5" thickBot="1">
      <c r="A194" s="1482"/>
      <c r="B194" s="322" t="s">
        <v>810</v>
      </c>
      <c r="C194" s="323">
        <f>SUM(C179:C193)</f>
        <v>19191</v>
      </c>
      <c r="D194" s="323">
        <f>SUM(D179:D193)</f>
        <v>23349</v>
      </c>
      <c r="E194" s="323">
        <f>SUM(E179:E193)</f>
        <v>17225</v>
      </c>
      <c r="F194" s="323">
        <f>E194/D194*100</f>
        <v>73.7718960126772</v>
      </c>
    </row>
    <row r="195" spans="1:6" ht="16.5" thickBot="1">
      <c r="A195" s="1483"/>
      <c r="B195" s="322" t="s">
        <v>547</v>
      </c>
      <c r="C195" s="323"/>
      <c r="D195" s="324"/>
      <c r="E195" s="325"/>
      <c r="F195" s="326"/>
    </row>
    <row r="196" spans="1:6" ht="15.75">
      <c r="A196" s="1481" t="s">
        <v>968</v>
      </c>
      <c r="B196" s="309" t="s">
        <v>536</v>
      </c>
      <c r="C196" s="310"/>
      <c r="D196" s="311"/>
      <c r="E196" s="312"/>
      <c r="F196" s="311"/>
    </row>
    <row r="197" spans="1:6" ht="15.75">
      <c r="A197" s="1482"/>
      <c r="B197" s="314" t="s">
        <v>537</v>
      </c>
      <c r="C197" s="315"/>
      <c r="D197" s="316"/>
      <c r="E197" s="317"/>
      <c r="F197" s="316"/>
    </row>
    <row r="198" spans="1:6" ht="15.75">
      <c r="A198" s="1482"/>
      <c r="B198" s="314" t="s">
        <v>816</v>
      </c>
      <c r="C198" s="315">
        <v>5251</v>
      </c>
      <c r="D198" s="316">
        <v>8878</v>
      </c>
      <c r="E198" s="317">
        <v>5808</v>
      </c>
      <c r="F198" s="316">
        <f>E198/D198*100</f>
        <v>65.4201396710971</v>
      </c>
    </row>
    <row r="199" spans="1:6" ht="15.75">
      <c r="A199" s="1482"/>
      <c r="B199" s="314" t="s">
        <v>855</v>
      </c>
      <c r="C199" s="315"/>
      <c r="D199" s="316"/>
      <c r="E199" s="317"/>
      <c r="F199" s="316"/>
    </row>
    <row r="200" spans="1:6" ht="15.75">
      <c r="A200" s="1482"/>
      <c r="B200" s="314" t="s">
        <v>538</v>
      </c>
      <c r="C200" s="315">
        <v>261</v>
      </c>
      <c r="D200" s="316">
        <v>215</v>
      </c>
      <c r="E200" s="317">
        <v>215</v>
      </c>
      <c r="F200" s="316">
        <f>E200/D200*100</f>
        <v>100</v>
      </c>
    </row>
    <row r="201" spans="1:6" ht="17.25" customHeight="1">
      <c r="A201" s="1482"/>
      <c r="B201" s="319" t="s">
        <v>539</v>
      </c>
      <c r="C201" s="315">
        <v>8219</v>
      </c>
      <c r="D201" s="316">
        <v>7398</v>
      </c>
      <c r="E201" s="317">
        <v>7398</v>
      </c>
      <c r="F201" s="316">
        <f>E201/D201*100</f>
        <v>100</v>
      </c>
    </row>
    <row r="202" spans="1:6" ht="15.75">
      <c r="A202" s="1482"/>
      <c r="B202" s="320" t="s">
        <v>540</v>
      </c>
      <c r="C202" s="315"/>
      <c r="D202" s="316"/>
      <c r="E202" s="317"/>
      <c r="F202" s="316"/>
    </row>
    <row r="203" spans="1:6" ht="15.75">
      <c r="A203" s="1482"/>
      <c r="B203" s="314" t="s">
        <v>541</v>
      </c>
      <c r="C203" s="315"/>
      <c r="D203" s="316"/>
      <c r="E203" s="317"/>
      <c r="F203" s="316"/>
    </row>
    <row r="204" spans="1:6" ht="15.75">
      <c r="A204" s="1482"/>
      <c r="B204" s="319" t="s">
        <v>542</v>
      </c>
      <c r="C204" s="315"/>
      <c r="D204" s="316">
        <v>997</v>
      </c>
      <c r="E204" s="317">
        <v>867</v>
      </c>
      <c r="F204" s="316">
        <f>E204/D204*100</f>
        <v>86.96088264794383</v>
      </c>
    </row>
    <row r="205" spans="1:6" ht="15.75">
      <c r="A205" s="1482"/>
      <c r="B205" s="319" t="s">
        <v>543</v>
      </c>
      <c r="C205" s="315"/>
      <c r="D205" s="316"/>
      <c r="E205" s="317"/>
      <c r="F205" s="316"/>
    </row>
    <row r="206" spans="1:6" ht="15.75">
      <c r="A206" s="1482"/>
      <c r="B206" s="319" t="s">
        <v>854</v>
      </c>
      <c r="C206" s="315"/>
      <c r="D206" s="316"/>
      <c r="E206" s="317"/>
      <c r="F206" s="316"/>
    </row>
    <row r="207" spans="1:6" ht="15.75">
      <c r="A207" s="1482"/>
      <c r="B207" s="319" t="s">
        <v>857</v>
      </c>
      <c r="C207" s="315">
        <v>10000</v>
      </c>
      <c r="D207" s="316">
        <v>17929</v>
      </c>
      <c r="E207" s="317">
        <v>12235</v>
      </c>
      <c r="F207" s="316">
        <f>E207/D207*100</f>
        <v>68.24139662000111</v>
      </c>
    </row>
    <row r="208" spans="1:6" ht="15.75">
      <c r="A208" s="1482"/>
      <c r="B208" s="319" t="s">
        <v>544</v>
      </c>
      <c r="C208" s="315"/>
      <c r="D208" s="316"/>
      <c r="E208" s="317"/>
      <c r="F208" s="316"/>
    </row>
    <row r="209" spans="1:6" ht="15.75">
      <c r="A209" s="1482"/>
      <c r="B209" s="319" t="s">
        <v>545</v>
      </c>
      <c r="C209" s="315"/>
      <c r="D209" s="316"/>
      <c r="E209" s="317"/>
      <c r="F209" s="316"/>
    </row>
    <row r="210" spans="1:6" ht="16.5" thickBot="1">
      <c r="A210" s="1482"/>
      <c r="B210" s="319" t="s">
        <v>546</v>
      </c>
      <c r="C210" s="315"/>
      <c r="D210" s="316"/>
      <c r="E210" s="317"/>
      <c r="F210" s="316"/>
    </row>
    <row r="211" spans="1:6" ht="16.5" thickBot="1">
      <c r="A211" s="1482"/>
      <c r="B211" s="322" t="s">
        <v>810</v>
      </c>
      <c r="C211" s="323">
        <f>SUM(C196:C210)</f>
        <v>23731</v>
      </c>
      <c r="D211" s="323">
        <f>SUM(D196:D210)</f>
        <v>35417</v>
      </c>
      <c r="E211" s="323">
        <f>SUM(E196:E210)</f>
        <v>26523</v>
      </c>
      <c r="F211" s="323">
        <f>E211/D211*100</f>
        <v>74.8877657622046</v>
      </c>
    </row>
    <row r="212" spans="1:6" ht="16.5" thickBot="1">
      <c r="A212" s="1483"/>
      <c r="B212" s="322" t="s">
        <v>547</v>
      </c>
      <c r="C212" s="323"/>
      <c r="D212" s="324"/>
      <c r="E212" s="325"/>
      <c r="F212" s="326"/>
    </row>
    <row r="213" spans="1:6" ht="15.75">
      <c r="A213" s="1481" t="s">
        <v>557</v>
      </c>
      <c r="B213" s="309" t="s">
        <v>536</v>
      </c>
      <c r="C213" s="310"/>
      <c r="D213" s="311"/>
      <c r="E213" s="312"/>
      <c r="F213" s="311"/>
    </row>
    <row r="214" spans="1:6" ht="15.75">
      <c r="A214" s="1482"/>
      <c r="B214" s="314" t="s">
        <v>537</v>
      </c>
      <c r="C214" s="315"/>
      <c r="D214" s="316"/>
      <c r="E214" s="317"/>
      <c r="F214" s="316"/>
    </row>
    <row r="215" spans="1:6" ht="15.75">
      <c r="A215" s="1482"/>
      <c r="B215" s="314" t="s">
        <v>816</v>
      </c>
      <c r="C215" s="315">
        <v>126</v>
      </c>
      <c r="D215" s="316">
        <v>9493</v>
      </c>
      <c r="E215" s="317">
        <v>12207</v>
      </c>
      <c r="F215" s="316">
        <f>E215/D215*100</f>
        <v>128.589486990414</v>
      </c>
    </row>
    <row r="216" spans="1:6" ht="15.75">
      <c r="A216" s="1482"/>
      <c r="B216" s="314" t="s">
        <v>855</v>
      </c>
      <c r="C216" s="315"/>
      <c r="D216" s="316"/>
      <c r="E216" s="317"/>
      <c r="F216" s="316"/>
    </row>
    <row r="217" spans="1:6" ht="15.75">
      <c r="A217" s="1482"/>
      <c r="B217" s="314" t="s">
        <v>538</v>
      </c>
      <c r="C217" s="315"/>
      <c r="D217" s="316"/>
      <c r="E217" s="317"/>
      <c r="F217" s="316"/>
    </row>
    <row r="218" spans="1:6" ht="17.25" customHeight="1">
      <c r="A218" s="1482"/>
      <c r="B218" s="319" t="s">
        <v>539</v>
      </c>
      <c r="C218" s="315"/>
      <c r="D218" s="316"/>
      <c r="E218" s="317"/>
      <c r="F218" s="316"/>
    </row>
    <row r="219" spans="1:6" ht="15.75">
      <c r="A219" s="1482"/>
      <c r="B219" s="320" t="s">
        <v>540</v>
      </c>
      <c r="C219" s="315"/>
      <c r="D219" s="316"/>
      <c r="E219" s="317"/>
      <c r="F219" s="316"/>
    </row>
    <row r="220" spans="1:6" ht="15.75">
      <c r="A220" s="1482"/>
      <c r="B220" s="314" t="s">
        <v>541</v>
      </c>
      <c r="C220" s="315"/>
      <c r="D220" s="316"/>
      <c r="E220" s="317"/>
      <c r="F220" s="316"/>
    </row>
    <row r="221" spans="1:6" ht="15.75">
      <c r="A221" s="1482"/>
      <c r="B221" s="319" t="s">
        <v>542</v>
      </c>
      <c r="C221" s="315"/>
      <c r="D221" s="316"/>
      <c r="E221" s="317"/>
      <c r="F221" s="316"/>
    </row>
    <row r="222" spans="1:6" ht="15.75">
      <c r="A222" s="1482"/>
      <c r="B222" s="319" t="s">
        <v>543</v>
      </c>
      <c r="C222" s="315"/>
      <c r="D222" s="316"/>
      <c r="E222" s="317"/>
      <c r="F222" s="316"/>
    </row>
    <row r="223" spans="1:6" ht="15.75">
      <c r="A223" s="1482"/>
      <c r="B223" s="319" t="s">
        <v>854</v>
      </c>
      <c r="C223" s="315"/>
      <c r="D223" s="316"/>
      <c r="E223" s="317"/>
      <c r="F223" s="316"/>
    </row>
    <row r="224" spans="1:6" ht="15.75">
      <c r="A224" s="1482"/>
      <c r="B224" s="319" t="s">
        <v>857</v>
      </c>
      <c r="C224" s="315"/>
      <c r="D224" s="316"/>
      <c r="E224" s="317"/>
      <c r="F224" s="316"/>
    </row>
    <row r="225" spans="1:6" ht="15.75">
      <c r="A225" s="1482"/>
      <c r="B225" s="319" t="s">
        <v>544</v>
      </c>
      <c r="C225" s="315"/>
      <c r="D225" s="316"/>
      <c r="E225" s="317"/>
      <c r="F225" s="316"/>
    </row>
    <row r="226" spans="1:6" ht="15.75">
      <c r="A226" s="1482"/>
      <c r="B226" s="319" t="s">
        <v>545</v>
      </c>
      <c r="C226" s="315"/>
      <c r="D226" s="316"/>
      <c r="E226" s="317"/>
      <c r="F226" s="316"/>
    </row>
    <row r="227" spans="1:6" ht="16.5" thickBot="1">
      <c r="A227" s="1482"/>
      <c r="B227" s="319" t="s">
        <v>546</v>
      </c>
      <c r="C227" s="315"/>
      <c r="D227" s="316"/>
      <c r="E227" s="317"/>
      <c r="F227" s="321"/>
    </row>
    <row r="228" spans="1:6" ht="16.5" thickBot="1">
      <c r="A228" s="1482"/>
      <c r="B228" s="322" t="s">
        <v>810</v>
      </c>
      <c r="C228" s="323">
        <f>SUM(C213:C227)</f>
        <v>126</v>
      </c>
      <c r="D228" s="324">
        <f>SUM(D213:D221)</f>
        <v>9493</v>
      </c>
      <c r="E228" s="323">
        <f>SUM(E213:E221)</f>
        <v>12207</v>
      </c>
      <c r="F228" s="323">
        <f>E228/D228*100</f>
        <v>128.589486990414</v>
      </c>
    </row>
    <row r="229" spans="1:6" ht="16.5" thickBot="1">
      <c r="A229" s="1483"/>
      <c r="B229" s="322" t="s">
        <v>547</v>
      </c>
      <c r="C229" s="323"/>
      <c r="D229" s="324"/>
      <c r="E229" s="325"/>
      <c r="F229" s="326"/>
    </row>
    <row r="230" spans="1:6" ht="15.75">
      <c r="A230" s="1490" t="s">
        <v>791</v>
      </c>
      <c r="B230" s="309" t="s">
        <v>536</v>
      </c>
      <c r="C230" s="310"/>
      <c r="D230" s="311"/>
      <c r="E230" s="312"/>
      <c r="F230" s="311"/>
    </row>
    <row r="231" spans="1:6" ht="15.75">
      <c r="A231" s="1491"/>
      <c r="B231" s="314" t="s">
        <v>537</v>
      </c>
      <c r="C231" s="315"/>
      <c r="D231" s="316"/>
      <c r="E231" s="317"/>
      <c r="F231" s="316"/>
    </row>
    <row r="232" spans="1:6" ht="15.75">
      <c r="A232" s="1491"/>
      <c r="B232" s="314" t="s">
        <v>816</v>
      </c>
      <c r="C232" s="315">
        <v>1705</v>
      </c>
      <c r="D232" s="316">
        <v>1978</v>
      </c>
      <c r="E232" s="317">
        <v>1628</v>
      </c>
      <c r="F232" s="316">
        <f>E232/D232*100</f>
        <v>82.30535894843275</v>
      </c>
    </row>
    <row r="233" spans="1:6" ht="15.75">
      <c r="A233" s="1491"/>
      <c r="B233" s="314" t="s">
        <v>855</v>
      </c>
      <c r="C233" s="315"/>
      <c r="D233" s="316"/>
      <c r="E233" s="317"/>
      <c r="F233" s="316"/>
    </row>
    <row r="234" spans="1:6" ht="15.75">
      <c r="A234" s="1491"/>
      <c r="B234" s="314" t="s">
        <v>538</v>
      </c>
      <c r="C234" s="315"/>
      <c r="D234" s="316"/>
      <c r="E234" s="317"/>
      <c r="F234" s="316"/>
    </row>
    <row r="235" spans="1:6" ht="16.5" customHeight="1">
      <c r="A235" s="1491"/>
      <c r="B235" s="319" t="s">
        <v>539</v>
      </c>
      <c r="C235" s="315"/>
      <c r="D235" s="316"/>
      <c r="E235" s="317"/>
      <c r="F235" s="316"/>
    </row>
    <row r="236" spans="1:6" ht="15.75">
      <c r="A236" s="1491"/>
      <c r="B236" s="320" t="s">
        <v>540</v>
      </c>
      <c r="C236" s="315"/>
      <c r="D236" s="316"/>
      <c r="E236" s="317"/>
      <c r="F236" s="316"/>
    </row>
    <row r="237" spans="1:6" ht="15.75">
      <c r="A237" s="1491"/>
      <c r="B237" s="314" t="s">
        <v>541</v>
      </c>
      <c r="C237" s="315"/>
      <c r="D237" s="316"/>
      <c r="E237" s="317"/>
      <c r="F237" s="316"/>
    </row>
    <row r="238" spans="1:6" ht="15.75">
      <c r="A238" s="1491"/>
      <c r="B238" s="319" t="s">
        <v>542</v>
      </c>
      <c r="C238" s="315"/>
      <c r="D238" s="316"/>
      <c r="E238" s="317"/>
      <c r="F238" s="316"/>
    </row>
    <row r="239" spans="1:6" ht="15.75">
      <c r="A239" s="1491"/>
      <c r="B239" s="319" t="s">
        <v>543</v>
      </c>
      <c r="C239" s="315"/>
      <c r="D239" s="316"/>
      <c r="E239" s="317"/>
      <c r="F239" s="316"/>
    </row>
    <row r="240" spans="1:6" ht="15.75">
      <c r="A240" s="1491"/>
      <c r="B240" s="319" t="s">
        <v>854</v>
      </c>
      <c r="C240" s="315"/>
      <c r="D240" s="316"/>
      <c r="E240" s="317"/>
      <c r="F240" s="316"/>
    </row>
    <row r="241" spans="1:6" ht="15.75">
      <c r="A241" s="1491"/>
      <c r="B241" s="319" t="s">
        <v>857</v>
      </c>
      <c r="C241" s="315"/>
      <c r="D241" s="316"/>
      <c r="E241" s="317"/>
      <c r="F241" s="316"/>
    </row>
    <row r="242" spans="1:6" ht="15.75">
      <c r="A242" s="1491"/>
      <c r="B242" s="319" t="s">
        <v>544</v>
      </c>
      <c r="C242" s="315">
        <v>40478</v>
      </c>
      <c r="D242" s="316">
        <v>120656</v>
      </c>
      <c r="E242" s="317">
        <v>111391</v>
      </c>
      <c r="F242" s="316">
        <f>E242/D242*100</f>
        <v>92.32114441055563</v>
      </c>
    </row>
    <row r="243" spans="1:6" ht="15.75">
      <c r="A243" s="1491"/>
      <c r="B243" s="319" t="s">
        <v>545</v>
      </c>
      <c r="C243" s="315">
        <v>8106</v>
      </c>
      <c r="D243" s="316">
        <v>7854</v>
      </c>
      <c r="E243" s="317">
        <v>6624</v>
      </c>
      <c r="F243" s="316">
        <f>E243/D243*100</f>
        <v>84.33919022154316</v>
      </c>
    </row>
    <row r="244" spans="1:6" ht="16.5" thickBot="1">
      <c r="A244" s="1491"/>
      <c r="B244" s="319" t="s">
        <v>546</v>
      </c>
      <c r="C244" s="315"/>
      <c r="D244" s="316"/>
      <c r="E244" s="317"/>
      <c r="F244" s="321"/>
    </row>
    <row r="245" spans="1:6" ht="16.5" thickBot="1">
      <c r="A245" s="1491"/>
      <c r="B245" s="322" t="s">
        <v>810</v>
      </c>
      <c r="C245" s="323">
        <f>SUM(C230:C244)</f>
        <v>50289</v>
      </c>
      <c r="D245" s="323">
        <f>SUM(D230:D244)</f>
        <v>130488</v>
      </c>
      <c r="E245" s="323">
        <f>SUM(E230:E244)</f>
        <v>119643</v>
      </c>
      <c r="F245" s="323">
        <f>E245/D245*100</f>
        <v>91.68889093249955</v>
      </c>
    </row>
    <row r="246" spans="1:6" ht="16.5" thickBot="1">
      <c r="A246" s="1492"/>
      <c r="B246" s="322" t="s">
        <v>547</v>
      </c>
      <c r="C246" s="323"/>
      <c r="D246" s="324"/>
      <c r="E246" s="325"/>
      <c r="F246" s="326"/>
    </row>
    <row r="247" spans="1:6" ht="15.75" customHeight="1">
      <c r="A247" s="1487" t="s">
        <v>792</v>
      </c>
      <c r="B247" s="309" t="s">
        <v>536</v>
      </c>
      <c r="C247" s="310"/>
      <c r="D247" s="311"/>
      <c r="E247" s="312"/>
      <c r="F247" s="311"/>
    </row>
    <row r="248" spans="1:6" ht="15.75">
      <c r="A248" s="1488"/>
      <c r="B248" s="314" t="s">
        <v>537</v>
      </c>
      <c r="C248" s="315"/>
      <c r="D248" s="316"/>
      <c r="E248" s="317"/>
      <c r="F248" s="316"/>
    </row>
    <row r="249" spans="1:6" ht="15.75">
      <c r="A249" s="1488"/>
      <c r="B249" s="314" t="s">
        <v>816</v>
      </c>
      <c r="C249" s="315"/>
      <c r="D249" s="316"/>
      <c r="E249" s="317"/>
      <c r="F249" s="316"/>
    </row>
    <row r="250" spans="1:6" ht="15.75">
      <c r="A250" s="1488"/>
      <c r="B250" s="314" t="s">
        <v>855</v>
      </c>
      <c r="C250" s="315"/>
      <c r="D250" s="316"/>
      <c r="E250" s="317"/>
      <c r="F250" s="316"/>
    </row>
    <row r="251" spans="1:6" ht="15.75">
      <c r="A251" s="1488"/>
      <c r="B251" s="314" t="s">
        <v>538</v>
      </c>
      <c r="C251" s="315"/>
      <c r="D251" s="316"/>
      <c r="E251" s="317"/>
      <c r="F251" s="316"/>
    </row>
    <row r="252" spans="1:6" ht="17.25" customHeight="1">
      <c r="A252" s="1488"/>
      <c r="B252" s="319" t="s">
        <v>539</v>
      </c>
      <c r="C252" s="315"/>
      <c r="D252" s="316"/>
      <c r="E252" s="317"/>
      <c r="F252" s="316"/>
    </row>
    <row r="253" spans="1:6" ht="15.75">
      <c r="A253" s="1488"/>
      <c r="B253" s="320" t="s">
        <v>540</v>
      </c>
      <c r="C253" s="315"/>
      <c r="D253" s="316"/>
      <c r="E253" s="317"/>
      <c r="F253" s="316"/>
    </row>
    <row r="254" spans="1:6" ht="15.75">
      <c r="A254" s="1488"/>
      <c r="B254" s="314" t="s">
        <v>541</v>
      </c>
      <c r="C254" s="315"/>
      <c r="D254" s="316"/>
      <c r="E254" s="317"/>
      <c r="F254" s="316"/>
    </row>
    <row r="255" spans="1:6" ht="15.75">
      <c r="A255" s="1488"/>
      <c r="B255" s="319" t="s">
        <v>542</v>
      </c>
      <c r="C255" s="315"/>
      <c r="D255" s="316"/>
      <c r="E255" s="317"/>
      <c r="F255" s="316"/>
    </row>
    <row r="256" spans="1:6" ht="15.75">
      <c r="A256" s="1488"/>
      <c r="B256" s="319" t="s">
        <v>543</v>
      </c>
      <c r="C256" s="315"/>
      <c r="D256" s="316"/>
      <c r="E256" s="317"/>
      <c r="F256" s="316"/>
    </row>
    <row r="257" spans="1:6" ht="15.75">
      <c r="A257" s="1488"/>
      <c r="B257" s="319" t="s">
        <v>854</v>
      </c>
      <c r="C257" s="315"/>
      <c r="D257" s="316"/>
      <c r="E257" s="317"/>
      <c r="F257" s="316"/>
    </row>
    <row r="258" spans="1:6" ht="15.75">
      <c r="A258" s="1488"/>
      <c r="B258" s="319" t="s">
        <v>857</v>
      </c>
      <c r="C258" s="315"/>
      <c r="D258" s="316"/>
      <c r="E258" s="317"/>
      <c r="F258" s="316"/>
    </row>
    <row r="259" spans="1:6" ht="15.75">
      <c r="A259" s="1488"/>
      <c r="B259" s="319" t="s">
        <v>544</v>
      </c>
      <c r="C259" s="315"/>
      <c r="D259" s="316"/>
      <c r="E259" s="317"/>
      <c r="F259" s="316"/>
    </row>
    <row r="260" spans="1:6" ht="15.75">
      <c r="A260" s="1488"/>
      <c r="B260" s="319" t="s">
        <v>545</v>
      </c>
      <c r="C260" s="315"/>
      <c r="D260" s="316"/>
      <c r="E260" s="317"/>
      <c r="F260" s="316"/>
    </row>
    <row r="261" spans="1:6" ht="16.5" thickBot="1">
      <c r="A261" s="1488"/>
      <c r="B261" s="319" t="s">
        <v>546</v>
      </c>
      <c r="C261" s="315">
        <v>93885</v>
      </c>
      <c r="D261" s="316">
        <v>87128</v>
      </c>
      <c r="E261" s="317">
        <v>79565</v>
      </c>
      <c r="F261" s="316">
        <f>E261/D261*100</f>
        <v>91.31966761546231</v>
      </c>
    </row>
    <row r="262" spans="1:6" ht="16.5" thickBot="1">
      <c r="A262" s="1488"/>
      <c r="B262" s="322" t="s">
        <v>810</v>
      </c>
      <c r="C262" s="323">
        <f>SUM(C247:C261)</f>
        <v>93885</v>
      </c>
      <c r="D262" s="323">
        <f>SUM(D247:D261)</f>
        <v>87128</v>
      </c>
      <c r="E262" s="323">
        <f>SUM(E247:E261)</f>
        <v>79565</v>
      </c>
      <c r="F262" s="323">
        <f>E262/D262*100</f>
        <v>91.31966761546231</v>
      </c>
    </row>
    <row r="263" spans="1:6" ht="16.5" thickBot="1">
      <c r="A263" s="1489"/>
      <c r="B263" s="322" t="s">
        <v>547</v>
      </c>
      <c r="C263" s="323"/>
      <c r="D263" s="324"/>
      <c r="E263" s="325"/>
      <c r="F263" s="326"/>
    </row>
    <row r="264" spans="1:6" ht="16.5" thickBot="1">
      <c r="A264" s="306" t="s">
        <v>853</v>
      </c>
      <c r="B264" s="307" t="s">
        <v>534</v>
      </c>
      <c r="C264" s="308" t="s">
        <v>963</v>
      </c>
      <c r="D264" s="308" t="s">
        <v>964</v>
      </c>
      <c r="E264" s="308" t="s">
        <v>965</v>
      </c>
      <c r="F264" s="308" t="s">
        <v>1014</v>
      </c>
    </row>
    <row r="265" spans="1:6" ht="15.75">
      <c r="A265" s="1481" t="s">
        <v>558</v>
      </c>
      <c r="B265" s="309" t="s">
        <v>536</v>
      </c>
      <c r="C265" s="310"/>
      <c r="D265" s="311"/>
      <c r="E265" s="312"/>
      <c r="F265" s="311"/>
    </row>
    <row r="266" spans="1:6" ht="15.75">
      <c r="A266" s="1482"/>
      <c r="B266" s="314" t="s">
        <v>537</v>
      </c>
      <c r="C266" s="315"/>
      <c r="D266" s="316"/>
      <c r="E266" s="317"/>
      <c r="F266" s="316"/>
    </row>
    <row r="267" spans="1:6" ht="15.75">
      <c r="A267" s="1482"/>
      <c r="B267" s="314" t="s">
        <v>816</v>
      </c>
      <c r="C267" s="315"/>
      <c r="D267" s="316"/>
      <c r="E267" s="317"/>
      <c r="F267" s="316"/>
    </row>
    <row r="268" spans="1:6" ht="15.75">
      <c r="A268" s="1482"/>
      <c r="B268" s="314" t="s">
        <v>855</v>
      </c>
      <c r="C268" s="315"/>
      <c r="D268" s="316"/>
      <c r="E268" s="317"/>
      <c r="F268" s="316"/>
    </row>
    <row r="269" spans="1:6" ht="15.75">
      <c r="A269" s="1482"/>
      <c r="B269" s="314" t="s">
        <v>538</v>
      </c>
      <c r="C269" s="315">
        <v>367</v>
      </c>
      <c r="D269" s="316">
        <v>431</v>
      </c>
      <c r="E269" s="317">
        <v>431</v>
      </c>
      <c r="F269" s="316">
        <f>E269/D269*100</f>
        <v>100</v>
      </c>
    </row>
    <row r="270" spans="1:6" ht="18" customHeight="1">
      <c r="A270" s="1482"/>
      <c r="B270" s="319" t="s">
        <v>539</v>
      </c>
      <c r="C270" s="315"/>
      <c r="D270" s="316"/>
      <c r="E270" s="317"/>
      <c r="F270" s="316"/>
    </row>
    <row r="271" spans="1:6" ht="15.75">
      <c r="A271" s="1482"/>
      <c r="B271" s="320" t="s">
        <v>540</v>
      </c>
      <c r="C271" s="315"/>
      <c r="D271" s="316"/>
      <c r="E271" s="317"/>
      <c r="F271" s="316"/>
    </row>
    <row r="272" spans="1:6" ht="15.75">
      <c r="A272" s="1482"/>
      <c r="B272" s="314" t="s">
        <v>541</v>
      </c>
      <c r="C272" s="315">
        <v>5500</v>
      </c>
      <c r="D272" s="316"/>
      <c r="E272" s="317"/>
      <c r="F272" s="316"/>
    </row>
    <row r="273" spans="1:6" ht="15.75">
      <c r="A273" s="1482"/>
      <c r="B273" s="319" t="s">
        <v>542</v>
      </c>
      <c r="C273" s="315"/>
      <c r="D273" s="316"/>
      <c r="E273" s="317"/>
      <c r="F273" s="316"/>
    </row>
    <row r="274" spans="1:6" ht="15.75">
      <c r="A274" s="1482"/>
      <c r="B274" s="319" t="s">
        <v>543</v>
      </c>
      <c r="C274" s="315">
        <v>32727</v>
      </c>
      <c r="D274" s="316">
        <v>32727</v>
      </c>
      <c r="E274" s="317"/>
      <c r="F274" s="316"/>
    </row>
    <row r="275" spans="1:6" ht="15.75">
      <c r="A275" s="1482"/>
      <c r="B275" s="319" t="s">
        <v>854</v>
      </c>
      <c r="C275" s="315"/>
      <c r="D275" s="316"/>
      <c r="E275" s="317"/>
      <c r="F275" s="316"/>
    </row>
    <row r="276" spans="1:6" ht="15.75">
      <c r="A276" s="1482"/>
      <c r="B276" s="319" t="s">
        <v>857</v>
      </c>
      <c r="C276" s="315"/>
      <c r="D276" s="316"/>
      <c r="E276" s="317"/>
      <c r="F276" s="316"/>
    </row>
    <row r="277" spans="1:6" ht="15.75">
      <c r="A277" s="1482"/>
      <c r="B277" s="319" t="s">
        <v>544</v>
      </c>
      <c r="C277" s="315"/>
      <c r="D277" s="316"/>
      <c r="E277" s="317"/>
      <c r="F277" s="316"/>
    </row>
    <row r="278" spans="1:6" ht="15.75">
      <c r="A278" s="1482"/>
      <c r="B278" s="319" t="s">
        <v>545</v>
      </c>
      <c r="C278" s="315"/>
      <c r="D278" s="316"/>
      <c r="E278" s="317"/>
      <c r="F278" s="316"/>
    </row>
    <row r="279" spans="1:6" ht="16.5" thickBot="1">
      <c r="A279" s="1482"/>
      <c r="B279" s="319" t="s">
        <v>546</v>
      </c>
      <c r="C279" s="315"/>
      <c r="D279" s="316"/>
      <c r="E279" s="317"/>
      <c r="F279" s="316"/>
    </row>
    <row r="280" spans="1:6" ht="16.5" thickBot="1">
      <c r="A280" s="1482"/>
      <c r="B280" s="322" t="s">
        <v>810</v>
      </c>
      <c r="C280" s="323">
        <f>SUM(C265:C279)</f>
        <v>38594</v>
      </c>
      <c r="D280" s="323">
        <f>SUM(D265:D279)</f>
        <v>33158</v>
      </c>
      <c r="E280" s="323">
        <f>SUM(E265:E279)</f>
        <v>431</v>
      </c>
      <c r="F280" s="323">
        <f>E280/D280*100</f>
        <v>1.299837143374148</v>
      </c>
    </row>
    <row r="281" spans="1:6" ht="16.5" thickBot="1">
      <c r="A281" s="1483"/>
      <c r="B281" s="322" t="s">
        <v>547</v>
      </c>
      <c r="C281" s="323"/>
      <c r="D281" s="324"/>
      <c r="E281" s="325"/>
      <c r="F281" s="326"/>
    </row>
    <row r="282" spans="1:6" ht="15.75">
      <c r="A282" s="1481" t="s">
        <v>559</v>
      </c>
      <c r="B282" s="309" t="s">
        <v>536</v>
      </c>
      <c r="C282" s="310"/>
      <c r="D282" s="311"/>
      <c r="E282" s="312"/>
      <c r="F282" s="311"/>
    </row>
    <row r="283" spans="1:6" ht="15.75">
      <c r="A283" s="1482"/>
      <c r="B283" s="314" t="s">
        <v>537</v>
      </c>
      <c r="C283" s="315"/>
      <c r="D283" s="316"/>
      <c r="E283" s="317"/>
      <c r="F283" s="316"/>
    </row>
    <row r="284" spans="1:6" ht="15.75">
      <c r="A284" s="1482"/>
      <c r="B284" s="314" t="s">
        <v>816</v>
      </c>
      <c r="C284" s="315"/>
      <c r="D284" s="316"/>
      <c r="E284" s="317"/>
      <c r="F284" s="316"/>
    </row>
    <row r="285" spans="1:6" ht="15.75">
      <c r="A285" s="1482"/>
      <c r="B285" s="314" t="s">
        <v>855</v>
      </c>
      <c r="C285" s="315"/>
      <c r="D285" s="316"/>
      <c r="E285" s="317"/>
      <c r="F285" s="316"/>
    </row>
    <row r="286" spans="1:6" ht="15.75">
      <c r="A286" s="1482"/>
      <c r="B286" s="314" t="s">
        <v>538</v>
      </c>
      <c r="C286" s="315"/>
      <c r="D286" s="316"/>
      <c r="E286" s="317"/>
      <c r="F286" s="316"/>
    </row>
    <row r="287" spans="1:6" ht="18" customHeight="1">
      <c r="A287" s="1482"/>
      <c r="B287" s="319" t="s">
        <v>539</v>
      </c>
      <c r="C287" s="315">
        <v>8712</v>
      </c>
      <c r="D287" s="316">
        <v>9538</v>
      </c>
      <c r="E287" s="317">
        <v>9588</v>
      </c>
      <c r="F287" s="316">
        <f>E287/D287*100</f>
        <v>100.52421891381842</v>
      </c>
    </row>
    <row r="288" spans="1:6" ht="15.75">
      <c r="A288" s="1482"/>
      <c r="B288" s="320" t="s">
        <v>540</v>
      </c>
      <c r="C288" s="315"/>
      <c r="D288" s="316"/>
      <c r="E288" s="317"/>
      <c r="F288" s="316"/>
    </row>
    <row r="289" spans="1:6" ht="15.75">
      <c r="A289" s="1482"/>
      <c r="B289" s="314" t="s">
        <v>541</v>
      </c>
      <c r="C289" s="315"/>
      <c r="D289" s="316"/>
      <c r="E289" s="317"/>
      <c r="F289" s="316"/>
    </row>
    <row r="290" spans="1:6" ht="15.75">
      <c r="A290" s="1482"/>
      <c r="B290" s="319" t="s">
        <v>542</v>
      </c>
      <c r="C290" s="315"/>
      <c r="D290" s="316"/>
      <c r="E290" s="317"/>
      <c r="F290" s="316"/>
    </row>
    <row r="291" spans="1:6" ht="15.75">
      <c r="A291" s="1482"/>
      <c r="B291" s="319" t="s">
        <v>543</v>
      </c>
      <c r="C291" s="315"/>
      <c r="D291" s="316"/>
      <c r="E291" s="317"/>
      <c r="F291" s="316"/>
    </row>
    <row r="292" spans="1:6" ht="15.75">
      <c r="A292" s="1482"/>
      <c r="B292" s="319" t="s">
        <v>854</v>
      </c>
      <c r="C292" s="315"/>
      <c r="D292" s="316"/>
      <c r="E292" s="317"/>
      <c r="F292" s="316"/>
    </row>
    <row r="293" spans="1:6" ht="15.75">
      <c r="A293" s="1482"/>
      <c r="B293" s="319" t="s">
        <v>857</v>
      </c>
      <c r="C293" s="315"/>
      <c r="D293" s="316"/>
      <c r="E293" s="317"/>
      <c r="F293" s="316"/>
    </row>
    <row r="294" spans="1:6" ht="15.75">
      <c r="A294" s="1482"/>
      <c r="B294" s="319" t="s">
        <v>544</v>
      </c>
      <c r="C294" s="315"/>
      <c r="D294" s="316"/>
      <c r="E294" s="317"/>
      <c r="F294" s="316"/>
    </row>
    <row r="295" spans="1:6" ht="15.75">
      <c r="A295" s="1482"/>
      <c r="B295" s="319" t="s">
        <v>545</v>
      </c>
      <c r="C295" s="315"/>
      <c r="D295" s="316"/>
      <c r="E295" s="317"/>
      <c r="F295" s="316"/>
    </row>
    <row r="296" spans="1:6" ht="16.5" thickBot="1">
      <c r="A296" s="1482"/>
      <c r="B296" s="319" t="s">
        <v>546</v>
      </c>
      <c r="C296" s="315"/>
      <c r="D296" s="316"/>
      <c r="E296" s="317"/>
      <c r="F296" s="316"/>
    </row>
    <row r="297" spans="1:6" ht="16.5" thickBot="1">
      <c r="A297" s="1482"/>
      <c r="B297" s="322" t="s">
        <v>810</v>
      </c>
      <c r="C297" s="323">
        <f>SUM(C282:C296)</f>
        <v>8712</v>
      </c>
      <c r="D297" s="324">
        <f>SUM(D282:D290)</f>
        <v>9538</v>
      </c>
      <c r="E297" s="323">
        <f>SUM(E282:E290)</f>
        <v>9588</v>
      </c>
      <c r="F297" s="323">
        <f>E297/D297*100</f>
        <v>100.52421891381842</v>
      </c>
    </row>
    <row r="298" spans="1:6" ht="16.5" thickBot="1">
      <c r="A298" s="1483"/>
      <c r="B298" s="322" t="s">
        <v>547</v>
      </c>
      <c r="C298" s="323"/>
      <c r="D298" s="324"/>
      <c r="E298" s="325"/>
      <c r="F298" s="326"/>
    </row>
    <row r="299" spans="1:6" ht="15.75">
      <c r="A299" s="1481" t="s">
        <v>498</v>
      </c>
      <c r="B299" s="309" t="s">
        <v>536</v>
      </c>
      <c r="C299" s="310"/>
      <c r="D299" s="311"/>
      <c r="E299" s="312"/>
      <c r="F299" s="311"/>
    </row>
    <row r="300" spans="1:6" ht="15.75">
      <c r="A300" s="1482"/>
      <c r="B300" s="314" t="s">
        <v>537</v>
      </c>
      <c r="C300" s="315"/>
      <c r="D300" s="316"/>
      <c r="E300" s="317"/>
      <c r="F300" s="316"/>
    </row>
    <row r="301" spans="1:6" ht="15.75">
      <c r="A301" s="1482"/>
      <c r="B301" s="314" t="s">
        <v>816</v>
      </c>
      <c r="C301" s="315"/>
      <c r="D301" s="316"/>
      <c r="E301" s="317"/>
      <c r="F301" s="316"/>
    </row>
    <row r="302" spans="1:6" ht="15.75">
      <c r="A302" s="1482"/>
      <c r="B302" s="314" t="s">
        <v>855</v>
      </c>
      <c r="C302" s="315"/>
      <c r="D302" s="316"/>
      <c r="E302" s="317"/>
      <c r="F302" s="316"/>
    </row>
    <row r="303" spans="1:6" ht="15.75">
      <c r="A303" s="1482"/>
      <c r="B303" s="314" t="s">
        <v>538</v>
      </c>
      <c r="C303" s="315">
        <v>250</v>
      </c>
      <c r="D303" s="316">
        <v>250</v>
      </c>
      <c r="E303" s="317"/>
      <c r="F303" s="316"/>
    </row>
    <row r="304" spans="1:6" ht="18.75" customHeight="1">
      <c r="A304" s="1482"/>
      <c r="B304" s="319" t="s">
        <v>539</v>
      </c>
      <c r="C304" s="315"/>
      <c r="D304" s="316"/>
      <c r="E304" s="317"/>
      <c r="F304" s="316"/>
    </row>
    <row r="305" spans="1:6" ht="15.75">
      <c r="A305" s="1482"/>
      <c r="B305" s="320" t="s">
        <v>540</v>
      </c>
      <c r="C305" s="315"/>
      <c r="D305" s="316"/>
      <c r="E305" s="317"/>
      <c r="F305" s="316"/>
    </row>
    <row r="306" spans="1:6" ht="15.75">
      <c r="A306" s="1482"/>
      <c r="B306" s="314" t="s">
        <v>541</v>
      </c>
      <c r="C306" s="315"/>
      <c r="D306" s="316"/>
      <c r="E306" s="317"/>
      <c r="F306" s="316"/>
    </row>
    <row r="307" spans="1:6" ht="15.75">
      <c r="A307" s="1482"/>
      <c r="B307" s="319" t="s">
        <v>542</v>
      </c>
      <c r="C307" s="315"/>
      <c r="D307" s="316"/>
      <c r="E307" s="317"/>
      <c r="F307" s="316"/>
    </row>
    <row r="308" spans="1:6" ht="15.75">
      <c r="A308" s="1482"/>
      <c r="B308" s="319" t="s">
        <v>543</v>
      </c>
      <c r="C308" s="315"/>
      <c r="D308" s="316"/>
      <c r="E308" s="317"/>
      <c r="F308" s="316"/>
    </row>
    <row r="309" spans="1:6" ht="15.75">
      <c r="A309" s="1482"/>
      <c r="B309" s="319" t="s">
        <v>854</v>
      </c>
      <c r="C309" s="315"/>
      <c r="D309" s="316"/>
      <c r="E309" s="317"/>
      <c r="F309" s="316"/>
    </row>
    <row r="310" spans="1:6" ht="15.75">
      <c r="A310" s="1482"/>
      <c r="B310" s="319" t="s">
        <v>857</v>
      </c>
      <c r="C310" s="315"/>
      <c r="D310" s="316"/>
      <c r="E310" s="317"/>
      <c r="F310" s="316"/>
    </row>
    <row r="311" spans="1:6" ht="15.75">
      <c r="A311" s="1482"/>
      <c r="B311" s="319" t="s">
        <v>544</v>
      </c>
      <c r="C311" s="315"/>
      <c r="D311" s="316"/>
      <c r="E311" s="317"/>
      <c r="F311" s="316"/>
    </row>
    <row r="312" spans="1:6" ht="15.75">
      <c r="A312" s="1482"/>
      <c r="B312" s="319" t="s">
        <v>545</v>
      </c>
      <c r="C312" s="315"/>
      <c r="D312" s="316"/>
      <c r="E312" s="317"/>
      <c r="F312" s="316"/>
    </row>
    <row r="313" spans="1:6" ht="16.5" thickBot="1">
      <c r="A313" s="1482"/>
      <c r="B313" s="319" t="s">
        <v>546</v>
      </c>
      <c r="C313" s="315"/>
      <c r="D313" s="316"/>
      <c r="E313" s="317"/>
      <c r="F313" s="316"/>
    </row>
    <row r="314" spans="1:6" ht="16.5" thickBot="1">
      <c r="A314" s="1482"/>
      <c r="B314" s="322" t="s">
        <v>810</v>
      </c>
      <c r="C314" s="323">
        <f>SUM(C299:C313)</f>
        <v>250</v>
      </c>
      <c r="D314" s="324">
        <f>SUM(D299:D307)</f>
        <v>250</v>
      </c>
      <c r="E314" s="323">
        <f>SUM(E299:E307)</f>
        <v>0</v>
      </c>
      <c r="F314" s="326"/>
    </row>
    <row r="315" spans="1:6" ht="16.5" thickBot="1">
      <c r="A315" s="1483"/>
      <c r="B315" s="322" t="s">
        <v>547</v>
      </c>
      <c r="C315" s="323"/>
      <c r="D315" s="324"/>
      <c r="E315" s="325"/>
      <c r="F315" s="326"/>
    </row>
    <row r="316" spans="1:6" ht="15.75">
      <c r="A316" s="1481" t="s">
        <v>499</v>
      </c>
      <c r="B316" s="309" t="s">
        <v>536</v>
      </c>
      <c r="C316" s="310"/>
      <c r="D316" s="311">
        <v>1690</v>
      </c>
      <c r="E316" s="312">
        <v>1690</v>
      </c>
      <c r="F316" s="316">
        <f>E316/D316*100</f>
        <v>100</v>
      </c>
    </row>
    <row r="317" spans="1:6" ht="15.75">
      <c r="A317" s="1482"/>
      <c r="B317" s="314" t="s">
        <v>537</v>
      </c>
      <c r="C317" s="315"/>
      <c r="D317" s="316">
        <v>445</v>
      </c>
      <c r="E317" s="317">
        <v>445</v>
      </c>
      <c r="F317" s="316">
        <f>E317/D317*100</f>
        <v>100</v>
      </c>
    </row>
    <row r="318" spans="1:6" ht="15.75">
      <c r="A318" s="1482"/>
      <c r="B318" s="314" t="s">
        <v>816</v>
      </c>
      <c r="C318" s="315">
        <v>154</v>
      </c>
      <c r="D318" s="316">
        <v>12156</v>
      </c>
      <c r="E318" s="317">
        <v>11070</v>
      </c>
      <c r="F318" s="316">
        <f>E318/D318*100</f>
        <v>91.06614017769003</v>
      </c>
    </row>
    <row r="319" spans="1:6" ht="15.75">
      <c r="A319" s="1482"/>
      <c r="B319" s="314" t="s">
        <v>855</v>
      </c>
      <c r="C319" s="315"/>
      <c r="D319" s="316"/>
      <c r="E319" s="317"/>
      <c r="F319" s="316"/>
    </row>
    <row r="320" spans="1:6" ht="15.75">
      <c r="A320" s="1482"/>
      <c r="B320" s="314" t="s">
        <v>538</v>
      </c>
      <c r="C320" s="315"/>
      <c r="D320" s="316"/>
      <c r="E320" s="317"/>
      <c r="F320" s="316"/>
    </row>
    <row r="321" spans="1:6" ht="16.5" customHeight="1">
      <c r="A321" s="1482"/>
      <c r="B321" s="319" t="s">
        <v>539</v>
      </c>
      <c r="C321" s="315"/>
      <c r="D321" s="316"/>
      <c r="E321" s="317"/>
      <c r="F321" s="316"/>
    </row>
    <row r="322" spans="1:6" ht="15.75">
      <c r="A322" s="1482"/>
      <c r="B322" s="320" t="s">
        <v>540</v>
      </c>
      <c r="C322" s="315"/>
      <c r="D322" s="316"/>
      <c r="E322" s="317"/>
      <c r="F322" s="316"/>
    </row>
    <row r="323" spans="1:6" ht="15.75">
      <c r="A323" s="1482"/>
      <c r="B323" s="314" t="s">
        <v>541</v>
      </c>
      <c r="C323" s="315"/>
      <c r="D323" s="316"/>
      <c r="E323" s="317"/>
      <c r="F323" s="316"/>
    </row>
    <row r="324" spans="1:6" ht="15.75">
      <c r="A324" s="1482"/>
      <c r="B324" s="319" t="s">
        <v>542</v>
      </c>
      <c r="C324" s="315"/>
      <c r="D324" s="316"/>
      <c r="E324" s="317"/>
      <c r="F324" s="316"/>
    </row>
    <row r="325" spans="1:6" ht="15.75">
      <c r="A325" s="1482"/>
      <c r="B325" s="319" t="s">
        <v>543</v>
      </c>
      <c r="C325" s="315"/>
      <c r="D325" s="316"/>
      <c r="E325" s="317"/>
      <c r="F325" s="316"/>
    </row>
    <row r="326" spans="1:6" ht="15.75">
      <c r="A326" s="1482"/>
      <c r="B326" s="319" t="s">
        <v>854</v>
      </c>
      <c r="C326" s="315"/>
      <c r="D326" s="316"/>
      <c r="E326" s="317"/>
      <c r="F326" s="316"/>
    </row>
    <row r="327" spans="1:6" ht="15.75">
      <c r="A327" s="1482"/>
      <c r="B327" s="319" t="s">
        <v>857</v>
      </c>
      <c r="C327" s="315"/>
      <c r="D327" s="316"/>
      <c r="E327" s="317"/>
      <c r="F327" s="316"/>
    </row>
    <row r="328" spans="1:6" ht="15.75">
      <c r="A328" s="1482"/>
      <c r="B328" s="319" t="s">
        <v>544</v>
      </c>
      <c r="C328" s="315"/>
      <c r="D328" s="316"/>
      <c r="E328" s="317"/>
      <c r="F328" s="316"/>
    </row>
    <row r="329" spans="1:6" ht="15.75">
      <c r="A329" s="1482"/>
      <c r="B329" s="319" t="s">
        <v>545</v>
      </c>
      <c r="C329" s="315"/>
      <c r="D329" s="316"/>
      <c r="E329" s="317"/>
      <c r="F329" s="316"/>
    </row>
    <row r="330" spans="1:6" ht="16.5" thickBot="1">
      <c r="A330" s="1482"/>
      <c r="B330" s="319" t="s">
        <v>546</v>
      </c>
      <c r="C330" s="315"/>
      <c r="D330" s="316"/>
      <c r="E330" s="317"/>
      <c r="F330" s="316"/>
    </row>
    <row r="331" spans="1:6" ht="16.5" thickBot="1">
      <c r="A331" s="1482"/>
      <c r="B331" s="322" t="s">
        <v>810</v>
      </c>
      <c r="C331" s="323">
        <f>SUM(C316:C330)</f>
        <v>154</v>
      </c>
      <c r="D331" s="324">
        <f>SUM(D316:D324)</f>
        <v>14291</v>
      </c>
      <c r="E331" s="323">
        <f>SUM(E316:E324)</f>
        <v>13205</v>
      </c>
      <c r="F331" s="323">
        <f>E331/D331*100</f>
        <v>92.40081169967112</v>
      </c>
    </row>
    <row r="332" spans="1:6" ht="16.5" thickBot="1">
      <c r="A332" s="1483"/>
      <c r="B332" s="322" t="s">
        <v>547</v>
      </c>
      <c r="C332" s="323">
        <v>1</v>
      </c>
      <c r="D332" s="324">
        <v>1</v>
      </c>
      <c r="E332" s="325">
        <v>1</v>
      </c>
      <c r="F332" s="323">
        <f>E332/D332*100</f>
        <v>100</v>
      </c>
    </row>
    <row r="333" spans="1:6" ht="15.75">
      <c r="A333" s="1481" t="s">
        <v>920</v>
      </c>
      <c r="B333" s="309" t="s">
        <v>536</v>
      </c>
      <c r="C333" s="310"/>
      <c r="D333" s="311"/>
      <c r="E333" s="312"/>
      <c r="F333" s="311"/>
    </row>
    <row r="334" spans="1:6" ht="15.75">
      <c r="A334" s="1482"/>
      <c r="B334" s="314" t="s">
        <v>537</v>
      </c>
      <c r="C334" s="315"/>
      <c r="D334" s="316"/>
      <c r="E334" s="317"/>
      <c r="F334" s="316"/>
    </row>
    <row r="335" spans="1:6" ht="15.75">
      <c r="A335" s="1482"/>
      <c r="B335" s="314" t="s">
        <v>816</v>
      </c>
      <c r="C335" s="315"/>
      <c r="D335" s="316"/>
      <c r="E335" s="317"/>
      <c r="F335" s="316"/>
    </row>
    <row r="336" spans="1:6" ht="15.75">
      <c r="A336" s="1482"/>
      <c r="B336" s="314" t="s">
        <v>855</v>
      </c>
      <c r="C336" s="315"/>
      <c r="D336" s="316"/>
      <c r="E336" s="317"/>
      <c r="F336" s="316"/>
    </row>
    <row r="337" spans="1:6" ht="15.75">
      <c r="A337" s="1482"/>
      <c r="B337" s="314" t="s">
        <v>538</v>
      </c>
      <c r="C337" s="315">
        <v>6286</v>
      </c>
      <c r="D337" s="316">
        <v>6286</v>
      </c>
      <c r="E337" s="317">
        <v>6286</v>
      </c>
      <c r="F337" s="316">
        <f>E337/D337*100</f>
        <v>100</v>
      </c>
    </row>
    <row r="338" spans="1:6" ht="15" customHeight="1">
      <c r="A338" s="1482"/>
      <c r="B338" s="319" t="s">
        <v>539</v>
      </c>
      <c r="C338" s="315"/>
      <c r="D338" s="316"/>
      <c r="E338" s="317"/>
      <c r="F338" s="316"/>
    </row>
    <row r="339" spans="1:6" ht="15.75">
      <c r="A339" s="1482"/>
      <c r="B339" s="320" t="s">
        <v>540</v>
      </c>
      <c r="C339" s="315"/>
      <c r="D339" s="316"/>
      <c r="E339" s="317"/>
      <c r="F339" s="316"/>
    </row>
    <row r="340" spans="1:6" ht="15.75">
      <c r="A340" s="1482"/>
      <c r="B340" s="314" t="s">
        <v>541</v>
      </c>
      <c r="C340" s="315"/>
      <c r="D340" s="316"/>
      <c r="E340" s="317"/>
      <c r="F340" s="316"/>
    </row>
    <row r="341" spans="1:6" ht="15.75">
      <c r="A341" s="1482"/>
      <c r="B341" s="319" t="s">
        <v>542</v>
      </c>
      <c r="C341" s="315"/>
      <c r="D341" s="316"/>
      <c r="E341" s="317"/>
      <c r="F341" s="316"/>
    </row>
    <row r="342" spans="1:6" ht="15.75">
      <c r="A342" s="1482"/>
      <c r="B342" s="319" t="s">
        <v>543</v>
      </c>
      <c r="C342" s="315"/>
      <c r="D342" s="316"/>
      <c r="E342" s="317"/>
      <c r="F342" s="316"/>
    </row>
    <row r="343" spans="1:6" ht="15.75">
      <c r="A343" s="1482"/>
      <c r="B343" s="319" t="s">
        <v>854</v>
      </c>
      <c r="C343" s="315"/>
      <c r="D343" s="316"/>
      <c r="E343" s="317"/>
      <c r="F343" s="316"/>
    </row>
    <row r="344" spans="1:6" ht="15.75">
      <c r="A344" s="1482"/>
      <c r="B344" s="319" t="s">
        <v>857</v>
      </c>
      <c r="C344" s="315"/>
      <c r="D344" s="316"/>
      <c r="E344" s="317"/>
      <c r="F344" s="316"/>
    </row>
    <row r="345" spans="1:6" ht="15.75">
      <c r="A345" s="1482"/>
      <c r="B345" s="319" t="s">
        <v>544</v>
      </c>
      <c r="C345" s="315"/>
      <c r="D345" s="316"/>
      <c r="E345" s="317"/>
      <c r="F345" s="316"/>
    </row>
    <row r="346" spans="1:6" ht="15.75">
      <c r="A346" s="1482"/>
      <c r="B346" s="319" t="s">
        <v>545</v>
      </c>
      <c r="C346" s="315"/>
      <c r="D346" s="316"/>
      <c r="E346" s="317"/>
      <c r="F346" s="316"/>
    </row>
    <row r="347" spans="1:6" ht="16.5" thickBot="1">
      <c r="A347" s="1482"/>
      <c r="B347" s="319" t="s">
        <v>546</v>
      </c>
      <c r="C347" s="315"/>
      <c r="D347" s="316"/>
      <c r="E347" s="317"/>
      <c r="F347" s="316"/>
    </row>
    <row r="348" spans="1:6" ht="16.5" thickBot="1">
      <c r="A348" s="1482"/>
      <c r="B348" s="322" t="s">
        <v>810</v>
      </c>
      <c r="C348" s="323">
        <f>SUM(C333:C347)</f>
        <v>6286</v>
      </c>
      <c r="D348" s="324">
        <f>SUM(D333:D341)</f>
        <v>6286</v>
      </c>
      <c r="E348" s="323">
        <f>SUM(E333:E341)</f>
        <v>6286</v>
      </c>
      <c r="F348" s="323">
        <f>E348/D348*100</f>
        <v>100</v>
      </c>
    </row>
    <row r="349" spans="1:6" ht="16.5" thickBot="1">
      <c r="A349" s="1483"/>
      <c r="B349" s="322" t="s">
        <v>547</v>
      </c>
      <c r="C349" s="323"/>
      <c r="D349" s="324"/>
      <c r="E349" s="325"/>
      <c r="F349" s="323"/>
    </row>
    <row r="350" spans="1:6" ht="16.5" thickBot="1">
      <c r="A350" s="306" t="s">
        <v>853</v>
      </c>
      <c r="B350" s="307" t="s">
        <v>534</v>
      </c>
      <c r="C350" s="308" t="s">
        <v>963</v>
      </c>
      <c r="D350" s="308" t="s">
        <v>964</v>
      </c>
      <c r="E350" s="308" t="s">
        <v>965</v>
      </c>
      <c r="F350" s="308" t="s">
        <v>1014</v>
      </c>
    </row>
    <row r="351" spans="1:6" ht="15.75">
      <c r="A351" s="1481" t="s">
        <v>576</v>
      </c>
      <c r="B351" s="309" t="s">
        <v>536</v>
      </c>
      <c r="C351" s="310"/>
      <c r="D351" s="311"/>
      <c r="E351" s="312"/>
      <c r="F351" s="311"/>
    </row>
    <row r="352" spans="1:6" ht="15.75">
      <c r="A352" s="1482"/>
      <c r="B352" s="314" t="s">
        <v>537</v>
      </c>
      <c r="C352" s="315"/>
      <c r="D352" s="316"/>
      <c r="E352" s="317"/>
      <c r="F352" s="316"/>
    </row>
    <row r="353" spans="1:6" ht="15.75">
      <c r="A353" s="1482"/>
      <c r="B353" s="314" t="s">
        <v>816</v>
      </c>
      <c r="C353" s="315">
        <v>329</v>
      </c>
      <c r="D353" s="316">
        <v>2233</v>
      </c>
      <c r="E353" s="317">
        <v>2083</v>
      </c>
      <c r="F353" s="316">
        <f>E353/D353*100</f>
        <v>93.28257948947603</v>
      </c>
    </row>
    <row r="354" spans="1:6" ht="15.75">
      <c r="A354" s="1482"/>
      <c r="B354" s="314" t="s">
        <v>855</v>
      </c>
      <c r="C354" s="315"/>
      <c r="D354" s="316"/>
      <c r="E354" s="317"/>
      <c r="F354" s="316"/>
    </row>
    <row r="355" spans="1:6" ht="15.75">
      <c r="A355" s="1482"/>
      <c r="B355" s="314" t="s">
        <v>538</v>
      </c>
      <c r="C355" s="315"/>
      <c r="D355" s="316"/>
      <c r="E355" s="317"/>
      <c r="F355" s="316"/>
    </row>
    <row r="356" spans="1:6" ht="18" customHeight="1">
      <c r="A356" s="1482"/>
      <c r="B356" s="319" t="s">
        <v>539</v>
      </c>
      <c r="C356" s="315">
        <v>216</v>
      </c>
      <c r="D356" s="316">
        <v>55</v>
      </c>
      <c r="E356" s="317">
        <v>55</v>
      </c>
      <c r="F356" s="316">
        <f>E356/D356*100</f>
        <v>100</v>
      </c>
    </row>
    <row r="357" spans="1:6" ht="15.75">
      <c r="A357" s="1482"/>
      <c r="B357" s="320" t="s">
        <v>540</v>
      </c>
      <c r="C357" s="315"/>
      <c r="D357" s="316"/>
      <c r="E357" s="317"/>
      <c r="F357" s="316"/>
    </row>
    <row r="358" spans="1:6" ht="15.75">
      <c r="A358" s="1482"/>
      <c r="B358" s="314" t="s">
        <v>541</v>
      </c>
      <c r="C358" s="315"/>
      <c r="D358" s="316"/>
      <c r="E358" s="317"/>
      <c r="F358" s="316"/>
    </row>
    <row r="359" spans="1:6" ht="15.75">
      <c r="A359" s="1482"/>
      <c r="B359" s="319" t="s">
        <v>542</v>
      </c>
      <c r="C359" s="315"/>
      <c r="D359" s="316"/>
      <c r="E359" s="317"/>
      <c r="F359" s="316"/>
    </row>
    <row r="360" spans="1:6" ht="15.75">
      <c r="A360" s="1482"/>
      <c r="B360" s="319" t="s">
        <v>543</v>
      </c>
      <c r="C360" s="315"/>
      <c r="D360" s="316"/>
      <c r="E360" s="317"/>
      <c r="F360" s="316"/>
    </row>
    <row r="361" spans="1:6" ht="15.75">
      <c r="A361" s="1482"/>
      <c r="B361" s="319" t="s">
        <v>854</v>
      </c>
      <c r="C361" s="315"/>
      <c r="D361" s="316"/>
      <c r="E361" s="317"/>
      <c r="F361" s="316"/>
    </row>
    <row r="362" spans="1:6" ht="15.75">
      <c r="A362" s="1482"/>
      <c r="B362" s="319" t="s">
        <v>857</v>
      </c>
      <c r="C362" s="315"/>
      <c r="D362" s="316"/>
      <c r="E362" s="317"/>
      <c r="F362" s="316"/>
    </row>
    <row r="363" spans="1:6" ht="15.75">
      <c r="A363" s="1482"/>
      <c r="B363" s="319" t="s">
        <v>544</v>
      </c>
      <c r="C363" s="315"/>
      <c r="D363" s="316"/>
      <c r="E363" s="317"/>
      <c r="F363" s="316"/>
    </row>
    <row r="364" spans="1:6" ht="15.75">
      <c r="A364" s="1482"/>
      <c r="B364" s="319" t="s">
        <v>545</v>
      </c>
      <c r="C364" s="315"/>
      <c r="D364" s="316"/>
      <c r="E364" s="317"/>
      <c r="F364" s="316"/>
    </row>
    <row r="365" spans="1:6" ht="16.5" thickBot="1">
      <c r="A365" s="1482"/>
      <c r="B365" s="319" t="s">
        <v>546</v>
      </c>
      <c r="C365" s="315"/>
      <c r="D365" s="316"/>
      <c r="E365" s="317"/>
      <c r="F365" s="316"/>
    </row>
    <row r="366" spans="1:6" ht="16.5" thickBot="1">
      <c r="A366" s="1482"/>
      <c r="B366" s="322" t="s">
        <v>810</v>
      </c>
      <c r="C366" s="323">
        <f>SUM(C351:C365)</f>
        <v>545</v>
      </c>
      <c r="D366" s="324">
        <f>SUM(D351:D359)</f>
        <v>2288</v>
      </c>
      <c r="E366" s="323">
        <f>SUM(E351:E359)</f>
        <v>2138</v>
      </c>
      <c r="F366" s="323">
        <f>E366/D366*100</f>
        <v>93.44405594405595</v>
      </c>
    </row>
    <row r="367" spans="1:6" ht="16.5" thickBot="1">
      <c r="A367" s="1483"/>
      <c r="B367" s="322" t="s">
        <v>547</v>
      </c>
      <c r="C367" s="323"/>
      <c r="D367" s="324"/>
      <c r="E367" s="325"/>
      <c r="F367" s="326"/>
    </row>
    <row r="368" spans="1:6" ht="15.75">
      <c r="A368" s="1481" t="s">
        <v>793</v>
      </c>
      <c r="B368" s="309" t="s">
        <v>536</v>
      </c>
      <c r="C368" s="310"/>
      <c r="D368" s="311"/>
      <c r="E368" s="312"/>
      <c r="F368" s="311"/>
    </row>
    <row r="369" spans="1:6" ht="15.75">
      <c r="A369" s="1482"/>
      <c r="B369" s="314" t="s">
        <v>537</v>
      </c>
      <c r="C369" s="315"/>
      <c r="D369" s="316"/>
      <c r="E369" s="317"/>
      <c r="F369" s="316"/>
    </row>
    <row r="370" spans="1:6" ht="15.75">
      <c r="A370" s="1482"/>
      <c r="B370" s="314" t="s">
        <v>816</v>
      </c>
      <c r="C370" s="315"/>
      <c r="D370" s="316">
        <v>481</v>
      </c>
      <c r="E370" s="317">
        <v>481</v>
      </c>
      <c r="F370" s="316">
        <f>E370/D370*100</f>
        <v>100</v>
      </c>
    </row>
    <row r="371" spans="1:6" ht="15.75">
      <c r="A371" s="1482"/>
      <c r="B371" s="314" t="s">
        <v>855</v>
      </c>
      <c r="C371" s="315"/>
      <c r="D371" s="316"/>
      <c r="E371" s="317"/>
      <c r="F371" s="316"/>
    </row>
    <row r="372" spans="1:6" ht="15.75">
      <c r="A372" s="1482"/>
      <c r="B372" s="314" t="s">
        <v>538</v>
      </c>
      <c r="C372" s="315"/>
      <c r="D372" s="316"/>
      <c r="E372" s="317"/>
      <c r="F372" s="316"/>
    </row>
    <row r="373" spans="1:6" ht="15.75">
      <c r="A373" s="1482"/>
      <c r="B373" s="319" t="s">
        <v>539</v>
      </c>
      <c r="C373" s="315"/>
      <c r="D373" s="316"/>
      <c r="E373" s="317"/>
      <c r="F373" s="316"/>
    </row>
    <row r="374" spans="1:6" ht="15.75">
      <c r="A374" s="1482"/>
      <c r="B374" s="320" t="s">
        <v>540</v>
      </c>
      <c r="C374" s="315"/>
      <c r="D374" s="316"/>
      <c r="E374" s="317"/>
      <c r="F374" s="316"/>
    </row>
    <row r="375" spans="1:6" ht="15.75">
      <c r="A375" s="1482"/>
      <c r="B375" s="314" t="s">
        <v>541</v>
      </c>
      <c r="C375" s="315"/>
      <c r="D375" s="316"/>
      <c r="E375" s="317"/>
      <c r="F375" s="316"/>
    </row>
    <row r="376" spans="1:6" ht="15.75">
      <c r="A376" s="1482"/>
      <c r="B376" s="319" t="s">
        <v>542</v>
      </c>
      <c r="C376" s="315"/>
      <c r="D376" s="316"/>
      <c r="E376" s="317"/>
      <c r="F376" s="316"/>
    </row>
    <row r="377" spans="1:6" ht="15.75">
      <c r="A377" s="1482"/>
      <c r="B377" s="319" t="s">
        <v>543</v>
      </c>
      <c r="C377" s="315"/>
      <c r="D377" s="316"/>
      <c r="E377" s="317"/>
      <c r="F377" s="316"/>
    </row>
    <row r="378" spans="1:6" ht="15.75">
      <c r="A378" s="1482"/>
      <c r="B378" s="319" t="s">
        <v>854</v>
      </c>
      <c r="C378" s="315"/>
      <c r="D378" s="316"/>
      <c r="E378" s="317"/>
      <c r="F378" s="316"/>
    </row>
    <row r="379" spans="1:6" ht="15.75">
      <c r="A379" s="1482"/>
      <c r="B379" s="319" t="s">
        <v>857</v>
      </c>
      <c r="C379" s="315"/>
      <c r="D379" s="316"/>
      <c r="E379" s="317"/>
      <c r="F379" s="316"/>
    </row>
    <row r="380" spans="1:6" ht="15.75">
      <c r="A380" s="1482"/>
      <c r="B380" s="319" t="s">
        <v>544</v>
      </c>
      <c r="C380" s="315"/>
      <c r="D380" s="316"/>
      <c r="E380" s="317"/>
      <c r="F380" s="316"/>
    </row>
    <row r="381" spans="1:6" ht="15.75">
      <c r="A381" s="1482"/>
      <c r="B381" s="319" t="s">
        <v>545</v>
      </c>
      <c r="C381" s="315"/>
      <c r="D381" s="316"/>
      <c r="E381" s="317"/>
      <c r="F381" s="316"/>
    </row>
    <row r="382" spans="1:6" ht="16.5" thickBot="1">
      <c r="A382" s="1482"/>
      <c r="B382" s="319" t="s">
        <v>546</v>
      </c>
      <c r="C382" s="315"/>
      <c r="D382" s="316"/>
      <c r="E382" s="317"/>
      <c r="F382" s="316"/>
    </row>
    <row r="383" spans="1:6" ht="16.5" thickBot="1">
      <c r="A383" s="1482"/>
      <c r="B383" s="322" t="s">
        <v>810</v>
      </c>
      <c r="C383" s="323">
        <f>SUM(C368:C382)</f>
        <v>0</v>
      </c>
      <c r="D383" s="324">
        <f>SUM(D368:D376)</f>
        <v>481</v>
      </c>
      <c r="E383" s="323">
        <f>SUM(E368:E376)</f>
        <v>481</v>
      </c>
      <c r="F383" s="323">
        <f>E383/D383*100</f>
        <v>100</v>
      </c>
    </row>
    <row r="384" spans="1:6" ht="16.5" thickBot="1">
      <c r="A384" s="1483"/>
      <c r="B384" s="322" t="s">
        <v>547</v>
      </c>
      <c r="C384" s="323"/>
      <c r="D384" s="324"/>
      <c r="E384" s="325"/>
      <c r="F384" s="326"/>
    </row>
    <row r="385" spans="1:6" ht="15.75">
      <c r="A385" s="1481" t="s">
        <v>561</v>
      </c>
      <c r="B385" s="309" t="s">
        <v>536</v>
      </c>
      <c r="C385" s="310"/>
      <c r="D385" s="311"/>
      <c r="E385" s="312"/>
      <c r="F385" s="311"/>
    </row>
    <row r="386" spans="1:6" ht="15.75">
      <c r="A386" s="1482"/>
      <c r="B386" s="314" t="s">
        <v>537</v>
      </c>
      <c r="C386" s="315"/>
      <c r="D386" s="316"/>
      <c r="E386" s="317"/>
      <c r="F386" s="316"/>
    </row>
    <row r="387" spans="1:6" ht="15.75">
      <c r="A387" s="1482"/>
      <c r="B387" s="314" t="s">
        <v>816</v>
      </c>
      <c r="C387" s="315"/>
      <c r="D387" s="316"/>
      <c r="E387" s="317"/>
      <c r="F387" s="316"/>
    </row>
    <row r="388" spans="1:6" ht="15.75">
      <c r="A388" s="1482"/>
      <c r="B388" s="314" t="s">
        <v>855</v>
      </c>
      <c r="C388" s="315"/>
      <c r="D388" s="316"/>
      <c r="E388" s="317"/>
      <c r="F388" s="316"/>
    </row>
    <row r="389" spans="1:6" ht="15.75">
      <c r="A389" s="1482"/>
      <c r="B389" s="314" t="s">
        <v>538</v>
      </c>
      <c r="C389" s="315">
        <v>842</v>
      </c>
      <c r="D389" s="316">
        <v>861</v>
      </c>
      <c r="E389" s="317">
        <v>861</v>
      </c>
      <c r="F389" s="316">
        <f>E389/D389*100</f>
        <v>100</v>
      </c>
    </row>
    <row r="390" spans="1:6" ht="18" customHeight="1">
      <c r="A390" s="1482"/>
      <c r="B390" s="319" t="s">
        <v>539</v>
      </c>
      <c r="C390" s="315"/>
      <c r="D390" s="316"/>
      <c r="E390" s="317"/>
      <c r="F390" s="316"/>
    </row>
    <row r="391" spans="1:6" ht="15.75">
      <c r="A391" s="1482"/>
      <c r="B391" s="320" t="s">
        <v>540</v>
      </c>
      <c r="C391" s="315"/>
      <c r="D391" s="316"/>
      <c r="E391" s="317"/>
      <c r="F391" s="316"/>
    </row>
    <row r="392" spans="1:6" ht="15.75">
      <c r="A392" s="1482"/>
      <c r="B392" s="314" t="s">
        <v>541</v>
      </c>
      <c r="C392" s="315"/>
      <c r="D392" s="316"/>
      <c r="E392" s="317"/>
      <c r="F392" s="316"/>
    </row>
    <row r="393" spans="1:6" ht="15.75">
      <c r="A393" s="1482"/>
      <c r="B393" s="319" t="s">
        <v>542</v>
      </c>
      <c r="C393" s="315"/>
      <c r="D393" s="316"/>
      <c r="E393" s="317"/>
      <c r="F393" s="316"/>
    </row>
    <row r="394" spans="1:6" ht="15.75">
      <c r="A394" s="1482"/>
      <c r="B394" s="319" t="s">
        <v>543</v>
      </c>
      <c r="C394" s="315"/>
      <c r="D394" s="316"/>
      <c r="E394" s="317"/>
      <c r="F394" s="316"/>
    </row>
    <row r="395" spans="1:6" ht="15.75">
      <c r="A395" s="1482"/>
      <c r="B395" s="319" t="s">
        <v>854</v>
      </c>
      <c r="C395" s="315"/>
      <c r="D395" s="316"/>
      <c r="E395" s="317"/>
      <c r="F395" s="316"/>
    </row>
    <row r="396" spans="1:6" ht="15.75">
      <c r="A396" s="1482"/>
      <c r="B396" s="319" t="s">
        <v>857</v>
      </c>
      <c r="C396" s="315"/>
      <c r="D396" s="316"/>
      <c r="E396" s="317"/>
      <c r="F396" s="316"/>
    </row>
    <row r="397" spans="1:6" ht="15.75">
      <c r="A397" s="1482"/>
      <c r="B397" s="319" t="s">
        <v>544</v>
      </c>
      <c r="C397" s="315"/>
      <c r="D397" s="316"/>
      <c r="E397" s="317"/>
      <c r="F397" s="316"/>
    </row>
    <row r="398" spans="1:6" ht="15.75">
      <c r="A398" s="1482"/>
      <c r="B398" s="319" t="s">
        <v>545</v>
      </c>
      <c r="C398" s="315"/>
      <c r="D398" s="316"/>
      <c r="E398" s="317"/>
      <c r="F398" s="316"/>
    </row>
    <row r="399" spans="1:6" ht="16.5" thickBot="1">
      <c r="A399" s="1482"/>
      <c r="B399" s="319" t="s">
        <v>546</v>
      </c>
      <c r="C399" s="315"/>
      <c r="D399" s="316"/>
      <c r="E399" s="317"/>
      <c r="F399" s="316"/>
    </row>
    <row r="400" spans="1:6" ht="16.5" thickBot="1">
      <c r="A400" s="1482"/>
      <c r="B400" s="322" t="s">
        <v>810</v>
      </c>
      <c r="C400" s="323">
        <f>SUM(C385:C399)</f>
        <v>842</v>
      </c>
      <c r="D400" s="324">
        <f>SUM(D385:D393)</f>
        <v>861</v>
      </c>
      <c r="E400" s="323">
        <f>SUM(E385:E393)</f>
        <v>861</v>
      </c>
      <c r="F400" s="323">
        <f>E400/D400*100</f>
        <v>100</v>
      </c>
    </row>
    <row r="401" spans="1:6" ht="16.5" thickBot="1">
      <c r="A401" s="1483"/>
      <c r="B401" s="322" t="s">
        <v>547</v>
      </c>
      <c r="C401" s="323"/>
      <c r="D401" s="324"/>
      <c r="E401" s="325"/>
      <c r="F401" s="326"/>
    </row>
    <row r="402" spans="1:6" ht="15.75">
      <c r="A402" s="1481" t="s">
        <v>562</v>
      </c>
      <c r="B402" s="309" t="s">
        <v>536</v>
      </c>
      <c r="C402" s="310"/>
      <c r="D402" s="311"/>
      <c r="E402" s="312"/>
      <c r="F402" s="311"/>
    </row>
    <row r="403" spans="1:6" ht="15.75">
      <c r="A403" s="1482"/>
      <c r="B403" s="314" t="s">
        <v>537</v>
      </c>
      <c r="C403" s="315"/>
      <c r="D403" s="316"/>
      <c r="E403" s="317"/>
      <c r="F403" s="316"/>
    </row>
    <row r="404" spans="1:6" ht="15.75">
      <c r="A404" s="1482"/>
      <c r="B404" s="314" t="s">
        <v>816</v>
      </c>
      <c r="C404" s="315"/>
      <c r="D404" s="316"/>
      <c r="E404" s="317"/>
      <c r="F404" s="316"/>
    </row>
    <row r="405" spans="1:6" ht="15.75">
      <c r="A405" s="1482"/>
      <c r="B405" s="314" t="s">
        <v>855</v>
      </c>
      <c r="C405" s="315"/>
      <c r="D405" s="316"/>
      <c r="E405" s="317"/>
      <c r="F405" s="316"/>
    </row>
    <row r="406" spans="1:6" ht="15.75">
      <c r="A406" s="1482"/>
      <c r="B406" s="314" t="s">
        <v>538</v>
      </c>
      <c r="C406" s="315">
        <v>209</v>
      </c>
      <c r="D406" s="316">
        <v>215</v>
      </c>
      <c r="E406" s="317">
        <v>215</v>
      </c>
      <c r="F406" s="316">
        <f>E406/D406*100</f>
        <v>100</v>
      </c>
    </row>
    <row r="407" spans="1:6" ht="18" customHeight="1">
      <c r="A407" s="1482"/>
      <c r="B407" s="319" t="s">
        <v>539</v>
      </c>
      <c r="C407" s="315"/>
      <c r="D407" s="316"/>
      <c r="E407" s="317"/>
      <c r="F407" s="316"/>
    </row>
    <row r="408" spans="1:6" ht="15.75">
      <c r="A408" s="1482"/>
      <c r="B408" s="320" t="s">
        <v>540</v>
      </c>
      <c r="C408" s="315"/>
      <c r="D408" s="316"/>
      <c r="E408" s="317"/>
      <c r="F408" s="316"/>
    </row>
    <row r="409" spans="1:6" ht="15.75">
      <c r="A409" s="1482"/>
      <c r="B409" s="314" t="s">
        <v>541</v>
      </c>
      <c r="C409" s="315"/>
      <c r="D409" s="316"/>
      <c r="E409" s="317"/>
      <c r="F409" s="316"/>
    </row>
    <row r="410" spans="1:6" ht="15.75">
      <c r="A410" s="1482"/>
      <c r="B410" s="319" t="s">
        <v>542</v>
      </c>
      <c r="C410" s="315"/>
      <c r="D410" s="316"/>
      <c r="E410" s="317"/>
      <c r="F410" s="316"/>
    </row>
    <row r="411" spans="1:6" ht="15.75">
      <c r="A411" s="1482"/>
      <c r="B411" s="319" t="s">
        <v>543</v>
      </c>
      <c r="C411" s="315"/>
      <c r="D411" s="316"/>
      <c r="E411" s="317"/>
      <c r="F411" s="316"/>
    </row>
    <row r="412" spans="1:6" ht="15.75">
      <c r="A412" s="1482"/>
      <c r="B412" s="319" t="s">
        <v>854</v>
      </c>
      <c r="C412" s="315"/>
      <c r="D412" s="316"/>
      <c r="E412" s="317"/>
      <c r="F412" s="316"/>
    </row>
    <row r="413" spans="1:6" ht="15.75">
      <c r="A413" s="1482"/>
      <c r="B413" s="319" t="s">
        <v>857</v>
      </c>
      <c r="C413" s="315"/>
      <c r="D413" s="316"/>
      <c r="E413" s="317"/>
      <c r="F413" s="316"/>
    </row>
    <row r="414" spans="1:6" ht="15.75">
      <c r="A414" s="1482"/>
      <c r="B414" s="319" t="s">
        <v>544</v>
      </c>
      <c r="C414" s="315"/>
      <c r="D414" s="316"/>
      <c r="E414" s="317"/>
      <c r="F414" s="316"/>
    </row>
    <row r="415" spans="1:6" ht="15.75">
      <c r="A415" s="1482"/>
      <c r="B415" s="319" t="s">
        <v>545</v>
      </c>
      <c r="C415" s="315"/>
      <c r="D415" s="316"/>
      <c r="E415" s="317"/>
      <c r="F415" s="316"/>
    </row>
    <row r="416" spans="1:6" ht="16.5" thickBot="1">
      <c r="A416" s="1482"/>
      <c r="B416" s="319" t="s">
        <v>546</v>
      </c>
      <c r="C416" s="315"/>
      <c r="D416" s="316"/>
      <c r="E416" s="317"/>
      <c r="F416" s="316"/>
    </row>
    <row r="417" spans="1:6" ht="16.5" thickBot="1">
      <c r="A417" s="1482"/>
      <c r="B417" s="322" t="s">
        <v>810</v>
      </c>
      <c r="C417" s="323">
        <f>SUM(C402:C416)</f>
        <v>209</v>
      </c>
      <c r="D417" s="324">
        <f>SUM(D402:D410)</f>
        <v>215</v>
      </c>
      <c r="E417" s="323">
        <f>SUM(E402:E410)</f>
        <v>215</v>
      </c>
      <c r="F417" s="323">
        <f>E417/D417*100</f>
        <v>100</v>
      </c>
    </row>
    <row r="418" spans="1:6" ht="16.5" thickBot="1">
      <c r="A418" s="1483"/>
      <c r="B418" s="322" t="s">
        <v>547</v>
      </c>
      <c r="C418" s="323"/>
      <c r="D418" s="324"/>
      <c r="E418" s="325"/>
      <c r="F418" s="326"/>
    </row>
    <row r="419" spans="1:6" ht="15.75">
      <c r="A419" s="1481" t="s">
        <v>500</v>
      </c>
      <c r="B419" s="309" t="s">
        <v>536</v>
      </c>
      <c r="C419" s="310"/>
      <c r="D419" s="311"/>
      <c r="E419" s="312"/>
      <c r="F419" s="311"/>
    </row>
    <row r="420" spans="1:6" ht="15.75">
      <c r="A420" s="1482"/>
      <c r="B420" s="314" t="s">
        <v>537</v>
      </c>
      <c r="C420" s="315"/>
      <c r="D420" s="316"/>
      <c r="E420" s="317"/>
      <c r="F420" s="316"/>
    </row>
    <row r="421" spans="1:6" ht="15.75">
      <c r="A421" s="1482"/>
      <c r="B421" s="314" t="s">
        <v>816</v>
      </c>
      <c r="C421" s="315"/>
      <c r="D421" s="316"/>
      <c r="E421" s="317"/>
      <c r="F421" s="316"/>
    </row>
    <row r="422" spans="1:6" ht="15.75">
      <c r="A422" s="1482"/>
      <c r="B422" s="314" t="s">
        <v>855</v>
      </c>
      <c r="C422" s="315"/>
      <c r="D422" s="316"/>
      <c r="E422" s="317"/>
      <c r="F422" s="316"/>
    </row>
    <row r="423" spans="1:6" ht="15.75">
      <c r="A423" s="1482"/>
      <c r="B423" s="314" t="s">
        <v>538</v>
      </c>
      <c r="C423" s="315">
        <v>2226</v>
      </c>
      <c r="D423" s="316">
        <v>2261</v>
      </c>
      <c r="E423" s="317">
        <v>2261</v>
      </c>
      <c r="F423" s="316">
        <f>E423/D423*100</f>
        <v>100</v>
      </c>
    </row>
    <row r="424" spans="1:6" ht="19.5" customHeight="1">
      <c r="A424" s="1482"/>
      <c r="B424" s="319" t="s">
        <v>539</v>
      </c>
      <c r="C424" s="315"/>
      <c r="D424" s="316"/>
      <c r="E424" s="317"/>
      <c r="F424" s="316"/>
    </row>
    <row r="425" spans="1:6" ht="15.75">
      <c r="A425" s="1482"/>
      <c r="B425" s="320" t="s">
        <v>540</v>
      </c>
      <c r="C425" s="315"/>
      <c r="D425" s="316"/>
      <c r="E425" s="317"/>
      <c r="F425" s="316"/>
    </row>
    <row r="426" spans="1:6" ht="15.75">
      <c r="A426" s="1482"/>
      <c r="B426" s="314" t="s">
        <v>541</v>
      </c>
      <c r="C426" s="315"/>
      <c r="D426" s="316"/>
      <c r="E426" s="317"/>
      <c r="F426" s="316"/>
    </row>
    <row r="427" spans="1:6" ht="15.75">
      <c r="A427" s="1482"/>
      <c r="B427" s="319" t="s">
        <v>542</v>
      </c>
      <c r="C427" s="315"/>
      <c r="D427" s="316"/>
      <c r="E427" s="317"/>
      <c r="F427" s="316"/>
    </row>
    <row r="428" spans="1:6" ht="15.75">
      <c r="A428" s="1482"/>
      <c r="B428" s="319" t="s">
        <v>543</v>
      </c>
      <c r="C428" s="315"/>
      <c r="D428" s="316"/>
      <c r="E428" s="317"/>
      <c r="F428" s="316"/>
    </row>
    <row r="429" spans="1:6" ht="15.75">
      <c r="A429" s="1482"/>
      <c r="B429" s="319" t="s">
        <v>854</v>
      </c>
      <c r="C429" s="315"/>
      <c r="D429" s="316"/>
      <c r="E429" s="317"/>
      <c r="F429" s="316"/>
    </row>
    <row r="430" spans="1:6" ht="15.75">
      <c r="A430" s="1482"/>
      <c r="B430" s="319" t="s">
        <v>857</v>
      </c>
      <c r="C430" s="315"/>
      <c r="D430" s="316"/>
      <c r="E430" s="317"/>
      <c r="F430" s="316"/>
    </row>
    <row r="431" spans="1:6" ht="15.75">
      <c r="A431" s="1482"/>
      <c r="B431" s="319" t="s">
        <v>544</v>
      </c>
      <c r="C431" s="315"/>
      <c r="D431" s="316"/>
      <c r="E431" s="317"/>
      <c r="F431" s="316"/>
    </row>
    <row r="432" spans="1:6" ht="15.75">
      <c r="A432" s="1482"/>
      <c r="B432" s="319" t="s">
        <v>545</v>
      </c>
      <c r="C432" s="315"/>
      <c r="D432" s="316"/>
      <c r="E432" s="317"/>
      <c r="F432" s="316"/>
    </row>
    <row r="433" spans="1:6" ht="16.5" thickBot="1">
      <c r="A433" s="1482"/>
      <c r="B433" s="319" t="s">
        <v>546</v>
      </c>
      <c r="C433" s="315"/>
      <c r="D433" s="316"/>
      <c r="E433" s="317"/>
      <c r="F433" s="316"/>
    </row>
    <row r="434" spans="1:6" ht="16.5" thickBot="1">
      <c r="A434" s="1482"/>
      <c r="B434" s="322" t="s">
        <v>810</v>
      </c>
      <c r="C434" s="323">
        <f>SUM(C419:C433)</f>
        <v>2226</v>
      </c>
      <c r="D434" s="324">
        <f>SUM(D419:D427)</f>
        <v>2261</v>
      </c>
      <c r="E434" s="323">
        <f>SUM(E419:E427)</f>
        <v>2261</v>
      </c>
      <c r="F434" s="323">
        <f>E434/D434*100</f>
        <v>100</v>
      </c>
    </row>
    <row r="435" spans="1:6" ht="16.5" thickBot="1">
      <c r="A435" s="1483"/>
      <c r="B435" s="322" t="s">
        <v>547</v>
      </c>
      <c r="C435" s="323"/>
      <c r="D435" s="324"/>
      <c r="E435" s="325"/>
      <c r="F435" s="326"/>
    </row>
    <row r="436" spans="1:6" ht="15.75">
      <c r="A436" s="1484" t="s">
        <v>577</v>
      </c>
      <c r="B436" s="309" t="s">
        <v>536</v>
      </c>
      <c r="C436" s="310"/>
      <c r="D436" s="311"/>
      <c r="E436" s="312"/>
      <c r="F436" s="311"/>
    </row>
    <row r="437" spans="1:6" ht="15.75">
      <c r="A437" s="1485"/>
      <c r="B437" s="314" t="s">
        <v>537</v>
      </c>
      <c r="C437" s="315"/>
      <c r="D437" s="316"/>
      <c r="E437" s="317"/>
      <c r="F437" s="316"/>
    </row>
    <row r="438" spans="1:6" ht="15.75">
      <c r="A438" s="1485"/>
      <c r="B438" s="314" t="s">
        <v>816</v>
      </c>
      <c r="C438" s="315">
        <v>3</v>
      </c>
      <c r="D438" s="316">
        <v>3</v>
      </c>
      <c r="E438" s="317">
        <v>8</v>
      </c>
      <c r="F438" s="316">
        <f>E438/D438*100</f>
        <v>266.66666666666663</v>
      </c>
    </row>
    <row r="439" spans="1:6" ht="15.75">
      <c r="A439" s="1485"/>
      <c r="B439" s="314" t="s">
        <v>855</v>
      </c>
      <c r="C439" s="315">
        <v>109521</v>
      </c>
      <c r="D439" s="316">
        <v>87408</v>
      </c>
      <c r="E439" s="317">
        <v>81682</v>
      </c>
      <c r="F439" s="316">
        <f>E439/D439*100</f>
        <v>93.44911220940875</v>
      </c>
    </row>
    <row r="440" spans="1:6" ht="15.75">
      <c r="A440" s="1485"/>
      <c r="B440" s="314" t="s">
        <v>538</v>
      </c>
      <c r="C440" s="315"/>
      <c r="D440" s="316"/>
      <c r="E440" s="317"/>
      <c r="F440" s="316"/>
    </row>
    <row r="441" spans="1:6" ht="16.5" customHeight="1">
      <c r="A441" s="1485"/>
      <c r="B441" s="319" t="s">
        <v>539</v>
      </c>
      <c r="C441" s="315"/>
      <c r="D441" s="316"/>
      <c r="E441" s="317"/>
      <c r="F441" s="316"/>
    </row>
    <row r="442" spans="1:6" ht="15.75">
      <c r="A442" s="1485"/>
      <c r="B442" s="320" t="s">
        <v>540</v>
      </c>
      <c r="C442" s="315"/>
      <c r="D442" s="316"/>
      <c r="E442" s="317"/>
      <c r="F442" s="316"/>
    </row>
    <row r="443" spans="1:6" ht="15.75">
      <c r="A443" s="1485"/>
      <c r="B443" s="314" t="s">
        <v>541</v>
      </c>
      <c r="C443" s="315"/>
      <c r="D443" s="316"/>
      <c r="E443" s="317"/>
      <c r="F443" s="316"/>
    </row>
    <row r="444" spans="1:6" ht="15.75">
      <c r="A444" s="1485"/>
      <c r="B444" s="319" t="s">
        <v>542</v>
      </c>
      <c r="C444" s="315"/>
      <c r="D444" s="316"/>
      <c r="E444" s="317"/>
      <c r="F444" s="316"/>
    </row>
    <row r="445" spans="1:6" ht="15.75">
      <c r="A445" s="1485"/>
      <c r="B445" s="319" t="s">
        <v>543</v>
      </c>
      <c r="C445" s="315"/>
      <c r="D445" s="316"/>
      <c r="E445" s="317"/>
      <c r="F445" s="316"/>
    </row>
    <row r="446" spans="1:6" ht="15.75">
      <c r="A446" s="1485"/>
      <c r="B446" s="319" t="s">
        <v>854</v>
      </c>
      <c r="C446" s="315"/>
      <c r="D446" s="316"/>
      <c r="E446" s="317"/>
      <c r="F446" s="316"/>
    </row>
    <row r="447" spans="1:6" ht="15.75">
      <c r="A447" s="1485"/>
      <c r="B447" s="319" t="s">
        <v>857</v>
      </c>
      <c r="C447" s="315"/>
      <c r="D447" s="316"/>
      <c r="E447" s="317"/>
      <c r="F447" s="316"/>
    </row>
    <row r="448" spans="1:6" ht="15.75">
      <c r="A448" s="1485"/>
      <c r="B448" s="319" t="s">
        <v>544</v>
      </c>
      <c r="C448" s="315"/>
      <c r="D448" s="316"/>
      <c r="E448" s="317"/>
      <c r="F448" s="316"/>
    </row>
    <row r="449" spans="1:6" ht="15.75">
      <c r="A449" s="1485"/>
      <c r="B449" s="319" t="s">
        <v>545</v>
      </c>
      <c r="C449" s="315"/>
      <c r="D449" s="316"/>
      <c r="E449" s="317"/>
      <c r="F449" s="316"/>
    </row>
    <row r="450" spans="1:6" ht="16.5" thickBot="1">
      <c r="A450" s="1485"/>
      <c r="B450" s="319" t="s">
        <v>546</v>
      </c>
      <c r="C450" s="315"/>
      <c r="D450" s="316"/>
      <c r="E450" s="317"/>
      <c r="F450" s="316"/>
    </row>
    <row r="451" spans="1:6" ht="16.5" thickBot="1">
      <c r="A451" s="1485"/>
      <c r="B451" s="322" t="s">
        <v>810</v>
      </c>
      <c r="C451" s="323">
        <f>SUM(C438:C450)</f>
        <v>109524</v>
      </c>
      <c r="D451" s="324">
        <f>SUM(D438:D444)</f>
        <v>87411</v>
      </c>
      <c r="E451" s="323">
        <f>SUM(E438:E444)</f>
        <v>81690</v>
      </c>
      <c r="F451" s="323">
        <f>E451/D451*100</f>
        <v>93.45505714383773</v>
      </c>
    </row>
    <row r="452" spans="1:6" ht="16.5" thickBot="1">
      <c r="A452" s="1486"/>
      <c r="B452" s="322" t="s">
        <v>547</v>
      </c>
      <c r="C452" s="323"/>
      <c r="D452" s="324"/>
      <c r="E452" s="325"/>
      <c r="F452" s="326"/>
    </row>
    <row r="453" spans="1:6" ht="16.5" thickBot="1">
      <c r="A453" s="306" t="s">
        <v>853</v>
      </c>
      <c r="B453" s="307" t="s">
        <v>534</v>
      </c>
      <c r="C453" s="308" t="s">
        <v>963</v>
      </c>
      <c r="D453" s="308" t="s">
        <v>964</v>
      </c>
      <c r="E453" s="308" t="s">
        <v>965</v>
      </c>
      <c r="F453" s="308" t="s">
        <v>1014</v>
      </c>
    </row>
    <row r="454" spans="1:6" ht="15.75">
      <c r="A454" s="1481" t="s">
        <v>914</v>
      </c>
      <c r="B454" s="309" t="s">
        <v>536</v>
      </c>
      <c r="C454" s="310"/>
      <c r="D454" s="311"/>
      <c r="E454" s="312"/>
      <c r="F454" s="311"/>
    </row>
    <row r="455" spans="1:6" ht="15.75">
      <c r="A455" s="1482"/>
      <c r="B455" s="314" t="s">
        <v>537</v>
      </c>
      <c r="C455" s="315"/>
      <c r="D455" s="316"/>
      <c r="E455" s="317"/>
      <c r="F455" s="316"/>
    </row>
    <row r="456" spans="1:6" ht="15.75">
      <c r="A456" s="1482"/>
      <c r="B456" s="314" t="s">
        <v>816</v>
      </c>
      <c r="C456" s="315"/>
      <c r="D456" s="316"/>
      <c r="E456" s="317"/>
      <c r="F456" s="316"/>
    </row>
    <row r="457" spans="1:6" ht="15.75">
      <c r="A457" s="1482"/>
      <c r="B457" s="314" t="s">
        <v>855</v>
      </c>
      <c r="C457" s="315">
        <v>164</v>
      </c>
      <c r="D457" s="316">
        <v>164</v>
      </c>
      <c r="E457" s="317">
        <v>156</v>
      </c>
      <c r="F457" s="316">
        <f>E457/D457*100</f>
        <v>95.1219512195122</v>
      </c>
    </row>
    <row r="458" spans="1:6" ht="15.75">
      <c r="A458" s="1482"/>
      <c r="B458" s="314" t="s">
        <v>538</v>
      </c>
      <c r="C458" s="315"/>
      <c r="D458" s="316"/>
      <c r="E458" s="317"/>
      <c r="F458" s="316"/>
    </row>
    <row r="459" spans="1:6" ht="21" customHeight="1">
      <c r="A459" s="1482"/>
      <c r="B459" s="319" t="s">
        <v>539</v>
      </c>
      <c r="C459" s="315"/>
      <c r="D459" s="316"/>
      <c r="E459" s="317"/>
      <c r="F459" s="316"/>
    </row>
    <row r="460" spans="1:6" ht="15.75">
      <c r="A460" s="1482"/>
      <c r="B460" s="320" t="s">
        <v>540</v>
      </c>
      <c r="C460" s="315"/>
      <c r="D460" s="316"/>
      <c r="E460" s="317"/>
      <c r="F460" s="316"/>
    </row>
    <row r="461" spans="1:6" ht="15.75">
      <c r="A461" s="1482"/>
      <c r="B461" s="314" t="s">
        <v>541</v>
      </c>
      <c r="C461" s="315"/>
      <c r="D461" s="316"/>
      <c r="E461" s="317"/>
      <c r="F461" s="316"/>
    </row>
    <row r="462" spans="1:6" ht="15.75">
      <c r="A462" s="1482"/>
      <c r="B462" s="319" t="s">
        <v>542</v>
      </c>
      <c r="C462" s="315"/>
      <c r="D462" s="316"/>
      <c r="E462" s="317"/>
      <c r="F462" s="316"/>
    </row>
    <row r="463" spans="1:6" ht="15.75">
      <c r="A463" s="1482"/>
      <c r="B463" s="319" t="s">
        <v>543</v>
      </c>
      <c r="C463" s="315"/>
      <c r="D463" s="316"/>
      <c r="E463" s="317"/>
      <c r="F463" s="316"/>
    </row>
    <row r="464" spans="1:6" ht="15.75">
      <c r="A464" s="1482"/>
      <c r="B464" s="319" t="s">
        <v>854</v>
      </c>
      <c r="C464" s="315"/>
      <c r="D464" s="316"/>
      <c r="E464" s="317"/>
      <c r="F464" s="316"/>
    </row>
    <row r="465" spans="1:6" ht="15.75">
      <c r="A465" s="1482"/>
      <c r="B465" s="319" t="s">
        <v>857</v>
      </c>
      <c r="C465" s="315"/>
      <c r="D465" s="316"/>
      <c r="E465" s="317"/>
      <c r="F465" s="316"/>
    </row>
    <row r="466" spans="1:6" ht="15.75">
      <c r="A466" s="1482"/>
      <c r="B466" s="319" t="s">
        <v>544</v>
      </c>
      <c r="C466" s="315"/>
      <c r="D466" s="316"/>
      <c r="E466" s="317"/>
      <c r="F466" s="316"/>
    </row>
    <row r="467" spans="1:6" ht="15.75">
      <c r="A467" s="1482"/>
      <c r="B467" s="319" t="s">
        <v>545</v>
      </c>
      <c r="C467" s="315"/>
      <c r="D467" s="316"/>
      <c r="E467" s="317"/>
      <c r="F467" s="316"/>
    </row>
    <row r="468" spans="1:6" ht="16.5" thickBot="1">
      <c r="A468" s="1482"/>
      <c r="B468" s="319" t="s">
        <v>546</v>
      </c>
      <c r="C468" s="315"/>
      <c r="D468" s="316"/>
      <c r="E468" s="317"/>
      <c r="F468" s="316"/>
    </row>
    <row r="469" spans="1:6" ht="16.5" thickBot="1">
      <c r="A469" s="1482"/>
      <c r="B469" s="322" t="s">
        <v>810</v>
      </c>
      <c r="C469" s="323">
        <f>SUM(C454:C468)</f>
        <v>164</v>
      </c>
      <c r="D469" s="324">
        <f>SUM(D454:D462)</f>
        <v>164</v>
      </c>
      <c r="E469" s="323">
        <f>SUM(E454:E462)</f>
        <v>156</v>
      </c>
      <c r="F469" s="323">
        <f>E469/D469*100</f>
        <v>95.1219512195122</v>
      </c>
    </row>
    <row r="470" spans="1:6" ht="16.5" thickBot="1">
      <c r="A470" s="1483"/>
      <c r="B470" s="322" t="s">
        <v>547</v>
      </c>
      <c r="C470" s="323"/>
      <c r="D470" s="324"/>
      <c r="E470" s="325"/>
      <c r="F470" s="326"/>
    </row>
    <row r="471" spans="1:6" ht="15.75">
      <c r="A471" s="1481" t="s">
        <v>563</v>
      </c>
      <c r="B471" s="309" t="s">
        <v>536</v>
      </c>
      <c r="C471" s="310"/>
      <c r="D471" s="311"/>
      <c r="E471" s="312"/>
      <c r="F471" s="311"/>
    </row>
    <row r="472" spans="1:6" ht="15.75">
      <c r="A472" s="1482"/>
      <c r="B472" s="314" t="s">
        <v>537</v>
      </c>
      <c r="C472" s="315"/>
      <c r="D472" s="316"/>
      <c r="E472" s="317"/>
      <c r="F472" s="316"/>
    </row>
    <row r="473" spans="1:6" ht="15.75">
      <c r="A473" s="1482"/>
      <c r="B473" s="314" t="s">
        <v>816</v>
      </c>
      <c r="C473" s="315"/>
      <c r="D473" s="316"/>
      <c r="E473" s="317"/>
      <c r="F473" s="316"/>
    </row>
    <row r="474" spans="1:6" ht="15.75">
      <c r="A474" s="1482"/>
      <c r="B474" s="314" t="s">
        <v>855</v>
      </c>
      <c r="C474" s="315">
        <v>37943</v>
      </c>
      <c r="D474" s="316">
        <v>36857</v>
      </c>
      <c r="E474" s="317">
        <v>36734</v>
      </c>
      <c r="F474" s="316">
        <f>E474/D474*100</f>
        <v>99.66627777627045</v>
      </c>
    </row>
    <row r="475" spans="1:6" ht="15.75">
      <c r="A475" s="1482"/>
      <c r="B475" s="314" t="s">
        <v>538</v>
      </c>
      <c r="C475" s="315"/>
      <c r="D475" s="316"/>
      <c r="E475" s="317"/>
      <c r="F475" s="316"/>
    </row>
    <row r="476" spans="1:6" ht="13.5" customHeight="1">
      <c r="A476" s="1482"/>
      <c r="B476" s="319" t="s">
        <v>539</v>
      </c>
      <c r="C476" s="315"/>
      <c r="D476" s="316"/>
      <c r="E476" s="317"/>
      <c r="F476" s="316"/>
    </row>
    <row r="477" spans="1:6" ht="15.75">
      <c r="A477" s="1482"/>
      <c r="B477" s="320" t="s">
        <v>540</v>
      </c>
      <c r="C477" s="315"/>
      <c r="D477" s="316"/>
      <c r="E477" s="317"/>
      <c r="F477" s="316"/>
    </row>
    <row r="478" spans="1:6" ht="15.75">
      <c r="A478" s="1482"/>
      <c r="B478" s="314" t="s">
        <v>541</v>
      </c>
      <c r="C478" s="315"/>
      <c r="D478" s="316"/>
      <c r="E478" s="317"/>
      <c r="F478" s="316"/>
    </row>
    <row r="479" spans="1:6" ht="15.75">
      <c r="A479" s="1482"/>
      <c r="B479" s="319" t="s">
        <v>542</v>
      </c>
      <c r="C479" s="315"/>
      <c r="D479" s="316"/>
      <c r="E479" s="317"/>
      <c r="F479" s="316"/>
    </row>
    <row r="480" spans="1:6" ht="15.75">
      <c r="A480" s="1482"/>
      <c r="B480" s="319" t="s">
        <v>543</v>
      </c>
      <c r="C480" s="315"/>
      <c r="D480" s="316"/>
      <c r="E480" s="317"/>
      <c r="F480" s="316"/>
    </row>
    <row r="481" spans="1:6" ht="15.75">
      <c r="A481" s="1482"/>
      <c r="B481" s="319" t="s">
        <v>854</v>
      </c>
      <c r="C481" s="315"/>
      <c r="D481" s="316"/>
      <c r="E481" s="317"/>
      <c r="F481" s="316"/>
    </row>
    <row r="482" spans="1:6" ht="15.75">
      <c r="A482" s="1482"/>
      <c r="B482" s="319" t="s">
        <v>857</v>
      </c>
      <c r="C482" s="315"/>
      <c r="D482" s="316"/>
      <c r="E482" s="317"/>
      <c r="F482" s="316"/>
    </row>
    <row r="483" spans="1:6" ht="15.75">
      <c r="A483" s="1482"/>
      <c r="B483" s="319" t="s">
        <v>544</v>
      </c>
      <c r="C483" s="315"/>
      <c r="D483" s="316"/>
      <c r="E483" s="317"/>
      <c r="F483" s="316"/>
    </row>
    <row r="484" spans="1:6" ht="15.75">
      <c r="A484" s="1482"/>
      <c r="B484" s="319" t="s">
        <v>545</v>
      </c>
      <c r="C484" s="315"/>
      <c r="D484" s="316"/>
      <c r="E484" s="317"/>
      <c r="F484" s="316"/>
    </row>
    <row r="485" spans="1:6" ht="16.5" thickBot="1">
      <c r="A485" s="1482"/>
      <c r="B485" s="319" t="s">
        <v>546</v>
      </c>
      <c r="C485" s="315"/>
      <c r="D485" s="316"/>
      <c r="E485" s="317"/>
      <c r="F485" s="316"/>
    </row>
    <row r="486" spans="1:6" ht="16.5" thickBot="1">
      <c r="A486" s="1482"/>
      <c r="B486" s="322" t="s">
        <v>810</v>
      </c>
      <c r="C486" s="323">
        <f>SUM(C471:C485)</f>
        <v>37943</v>
      </c>
      <c r="D486" s="324">
        <f>SUM(D471:D479)</f>
        <v>36857</v>
      </c>
      <c r="E486" s="323">
        <f>SUM(E471:E479)</f>
        <v>36734</v>
      </c>
      <c r="F486" s="323">
        <f>E486/D486*100</f>
        <v>99.66627777627045</v>
      </c>
    </row>
    <row r="487" spans="1:6" ht="16.5" thickBot="1">
      <c r="A487" s="1483"/>
      <c r="B487" s="322" t="s">
        <v>547</v>
      </c>
      <c r="C487" s="323"/>
      <c r="D487" s="324"/>
      <c r="E487" s="325"/>
      <c r="F487" s="326"/>
    </row>
    <row r="488" spans="1:6" ht="15.75">
      <c r="A488" s="1481" t="s">
        <v>915</v>
      </c>
      <c r="B488" s="309" t="s">
        <v>536</v>
      </c>
      <c r="C488" s="310"/>
      <c r="D488" s="311"/>
      <c r="E488" s="312"/>
      <c r="F488" s="311"/>
    </row>
    <row r="489" spans="1:6" ht="15.75">
      <c r="A489" s="1482"/>
      <c r="B489" s="314" t="s">
        <v>537</v>
      </c>
      <c r="C489" s="315"/>
      <c r="D489" s="316"/>
      <c r="E489" s="317"/>
      <c r="F489" s="316"/>
    </row>
    <row r="490" spans="1:6" ht="15.75">
      <c r="A490" s="1482"/>
      <c r="B490" s="314" t="s">
        <v>816</v>
      </c>
      <c r="C490" s="315"/>
      <c r="D490" s="316"/>
      <c r="E490" s="317"/>
      <c r="F490" s="316"/>
    </row>
    <row r="491" spans="1:6" ht="15.75">
      <c r="A491" s="1482"/>
      <c r="B491" s="314" t="s">
        <v>855</v>
      </c>
      <c r="C491" s="315">
        <v>1171</v>
      </c>
      <c r="D491" s="316">
        <v>1171</v>
      </c>
      <c r="E491" s="317">
        <v>1171</v>
      </c>
      <c r="F491" s="316">
        <f>E491/D491*100</f>
        <v>100</v>
      </c>
    </row>
    <row r="492" spans="1:6" ht="15.75">
      <c r="A492" s="1482"/>
      <c r="B492" s="314" t="s">
        <v>538</v>
      </c>
      <c r="C492" s="315"/>
      <c r="D492" s="316"/>
      <c r="E492" s="317"/>
      <c r="F492" s="316"/>
    </row>
    <row r="493" spans="1:6" ht="17.25" customHeight="1">
      <c r="A493" s="1482"/>
      <c r="B493" s="319" t="s">
        <v>539</v>
      </c>
      <c r="C493" s="315"/>
      <c r="D493" s="316"/>
      <c r="E493" s="317"/>
      <c r="F493" s="316"/>
    </row>
    <row r="494" spans="1:6" ht="15.75">
      <c r="A494" s="1482"/>
      <c r="B494" s="320" t="s">
        <v>540</v>
      </c>
      <c r="C494" s="315"/>
      <c r="D494" s="316"/>
      <c r="E494" s="317"/>
      <c r="F494" s="316"/>
    </row>
    <row r="495" spans="1:6" ht="15.75">
      <c r="A495" s="1482"/>
      <c r="B495" s="314" t="s">
        <v>541</v>
      </c>
      <c r="C495" s="315"/>
      <c r="D495" s="316"/>
      <c r="E495" s="317"/>
      <c r="F495" s="316"/>
    </row>
    <row r="496" spans="1:6" ht="15.75">
      <c r="A496" s="1482"/>
      <c r="B496" s="319" t="s">
        <v>542</v>
      </c>
      <c r="C496" s="315"/>
      <c r="D496" s="316"/>
      <c r="E496" s="317"/>
      <c r="F496" s="316"/>
    </row>
    <row r="497" spans="1:6" ht="15.75">
      <c r="A497" s="1482"/>
      <c r="B497" s="319" t="s">
        <v>543</v>
      </c>
      <c r="C497" s="315"/>
      <c r="D497" s="316"/>
      <c r="E497" s="317"/>
      <c r="F497" s="316"/>
    </row>
    <row r="498" spans="1:6" ht="15.75">
      <c r="A498" s="1482"/>
      <c r="B498" s="319" t="s">
        <v>854</v>
      </c>
      <c r="C498" s="315"/>
      <c r="D498" s="316"/>
      <c r="E498" s="317"/>
      <c r="F498" s="316"/>
    </row>
    <row r="499" spans="1:6" ht="15.75">
      <c r="A499" s="1482"/>
      <c r="B499" s="319" t="s">
        <v>857</v>
      </c>
      <c r="C499" s="315"/>
      <c r="D499" s="316"/>
      <c r="E499" s="317"/>
      <c r="F499" s="316"/>
    </row>
    <row r="500" spans="1:6" ht="15.75">
      <c r="A500" s="1482"/>
      <c r="B500" s="319" t="s">
        <v>544</v>
      </c>
      <c r="C500" s="315"/>
      <c r="D500" s="316"/>
      <c r="E500" s="317"/>
      <c r="F500" s="316"/>
    </row>
    <row r="501" spans="1:6" ht="15.75">
      <c r="A501" s="1482"/>
      <c r="B501" s="319" t="s">
        <v>545</v>
      </c>
      <c r="C501" s="315"/>
      <c r="D501" s="316"/>
      <c r="E501" s="317"/>
      <c r="F501" s="316"/>
    </row>
    <row r="502" spans="1:6" ht="16.5" thickBot="1">
      <c r="A502" s="1482"/>
      <c r="B502" s="319" t="s">
        <v>546</v>
      </c>
      <c r="C502" s="315"/>
      <c r="D502" s="316"/>
      <c r="E502" s="317"/>
      <c r="F502" s="316"/>
    </row>
    <row r="503" spans="1:6" ht="16.5" thickBot="1">
      <c r="A503" s="1482"/>
      <c r="B503" s="322" t="s">
        <v>810</v>
      </c>
      <c r="C503" s="323">
        <f>SUM(C488:C502)</f>
        <v>1171</v>
      </c>
      <c r="D503" s="324">
        <f>SUM(D488:D496)</f>
        <v>1171</v>
      </c>
      <c r="E503" s="323">
        <f>SUM(E488:E496)</f>
        <v>1171</v>
      </c>
      <c r="F503" s="323">
        <f>E503/D503*100</f>
        <v>100</v>
      </c>
    </row>
    <row r="504" spans="1:6" ht="16.5" thickBot="1">
      <c r="A504" s="1483"/>
      <c r="B504" s="322" t="s">
        <v>547</v>
      </c>
      <c r="C504" s="323"/>
      <c r="D504" s="324"/>
      <c r="E504" s="325"/>
      <c r="F504" s="326"/>
    </row>
    <row r="505" spans="1:6" ht="15.75">
      <c r="A505" s="1481" t="s">
        <v>453</v>
      </c>
      <c r="B505" s="309" t="s">
        <v>536</v>
      </c>
      <c r="C505" s="310"/>
      <c r="D505" s="311"/>
      <c r="E505" s="312"/>
      <c r="F505" s="311"/>
    </row>
    <row r="506" spans="1:6" ht="15.75">
      <c r="A506" s="1482"/>
      <c r="B506" s="314" t="s">
        <v>537</v>
      </c>
      <c r="C506" s="315"/>
      <c r="D506" s="316"/>
      <c r="E506" s="317"/>
      <c r="F506" s="316"/>
    </row>
    <row r="507" spans="1:6" ht="15.75">
      <c r="A507" s="1482"/>
      <c r="B507" s="314" t="s">
        <v>816</v>
      </c>
      <c r="C507" s="315"/>
      <c r="D507" s="316"/>
      <c r="E507" s="317"/>
      <c r="F507" s="316"/>
    </row>
    <row r="508" spans="1:6" ht="15.75">
      <c r="A508" s="1482"/>
      <c r="B508" s="314" t="s">
        <v>855</v>
      </c>
      <c r="C508" s="315"/>
      <c r="D508" s="316">
        <v>9274</v>
      </c>
      <c r="E508" s="317">
        <v>9268</v>
      </c>
      <c r="F508" s="316">
        <f>E508/D508*100</f>
        <v>99.93530299762777</v>
      </c>
    </row>
    <row r="509" spans="1:6" ht="15.75">
      <c r="A509" s="1482"/>
      <c r="B509" s="314" t="s">
        <v>538</v>
      </c>
      <c r="C509" s="315"/>
      <c r="D509" s="316"/>
      <c r="E509" s="317"/>
      <c r="F509" s="316"/>
    </row>
    <row r="510" spans="1:6" ht="15.75">
      <c r="A510" s="1482"/>
      <c r="B510" s="319" t="s">
        <v>539</v>
      </c>
      <c r="C510" s="315"/>
      <c r="D510" s="316"/>
      <c r="E510" s="317"/>
      <c r="F510" s="316"/>
    </row>
    <row r="511" spans="1:6" ht="15.75">
      <c r="A511" s="1482"/>
      <c r="B511" s="320" t="s">
        <v>540</v>
      </c>
      <c r="C511" s="315"/>
      <c r="D511" s="316"/>
      <c r="E511" s="317"/>
      <c r="F511" s="316"/>
    </row>
    <row r="512" spans="1:6" ht="15.75">
      <c r="A512" s="1482"/>
      <c r="B512" s="314" t="s">
        <v>541</v>
      </c>
      <c r="C512" s="315"/>
      <c r="D512" s="316"/>
      <c r="E512" s="317"/>
      <c r="F512" s="316"/>
    </row>
    <row r="513" spans="1:6" ht="15.75">
      <c r="A513" s="1482"/>
      <c r="B513" s="319" t="s">
        <v>542</v>
      </c>
      <c r="C513" s="315"/>
      <c r="D513" s="316"/>
      <c r="E513" s="317"/>
      <c r="F513" s="316"/>
    </row>
    <row r="514" spans="1:6" ht="15.75">
      <c r="A514" s="1482"/>
      <c r="B514" s="319" t="s">
        <v>543</v>
      </c>
      <c r="C514" s="315"/>
      <c r="D514" s="316"/>
      <c r="E514" s="317"/>
      <c r="F514" s="316"/>
    </row>
    <row r="515" spans="1:6" ht="15.75">
      <c r="A515" s="1482"/>
      <c r="B515" s="319" t="s">
        <v>854</v>
      </c>
      <c r="C515" s="315"/>
      <c r="D515" s="316"/>
      <c r="E515" s="317"/>
      <c r="F515" s="316"/>
    </row>
    <row r="516" spans="1:6" ht="15.75">
      <c r="A516" s="1482"/>
      <c r="B516" s="319" t="s">
        <v>857</v>
      </c>
      <c r="C516" s="315"/>
      <c r="D516" s="316"/>
      <c r="E516" s="317"/>
      <c r="F516" s="316"/>
    </row>
    <row r="517" spans="1:6" ht="15.75">
      <c r="A517" s="1482"/>
      <c r="B517" s="319" t="s">
        <v>544</v>
      </c>
      <c r="C517" s="315"/>
      <c r="D517" s="316"/>
      <c r="E517" s="317"/>
      <c r="F517" s="316"/>
    </row>
    <row r="518" spans="1:6" ht="15.75">
      <c r="A518" s="1482"/>
      <c r="B518" s="319" t="s">
        <v>545</v>
      </c>
      <c r="C518" s="315"/>
      <c r="D518" s="316"/>
      <c r="E518" s="317"/>
      <c r="F518" s="316"/>
    </row>
    <row r="519" spans="1:6" ht="16.5" thickBot="1">
      <c r="A519" s="1482"/>
      <c r="B519" s="319" t="s">
        <v>546</v>
      </c>
      <c r="C519" s="315"/>
      <c r="D519" s="316"/>
      <c r="E519" s="317"/>
      <c r="F519" s="316"/>
    </row>
    <row r="520" spans="1:6" ht="16.5" thickBot="1">
      <c r="A520" s="1482"/>
      <c r="B520" s="322" t="s">
        <v>810</v>
      </c>
      <c r="C520" s="323">
        <f>SUM(C505:C519)</f>
        <v>0</v>
      </c>
      <c r="D520" s="324">
        <f>SUM(D505:D513)</f>
        <v>9274</v>
      </c>
      <c r="E520" s="323">
        <f>SUM(E505:E513)</f>
        <v>9268</v>
      </c>
      <c r="F520" s="323">
        <f>E520/D520*100</f>
        <v>99.93530299762777</v>
      </c>
    </row>
    <row r="521" spans="1:6" ht="16.5" thickBot="1">
      <c r="A521" s="1483"/>
      <c r="B521" s="322" t="s">
        <v>547</v>
      </c>
      <c r="C521" s="323"/>
      <c r="D521" s="324"/>
      <c r="E521" s="325"/>
      <c r="F521" s="326"/>
    </row>
    <row r="522" spans="1:6" ht="15.75">
      <c r="A522" s="1481" t="s">
        <v>982</v>
      </c>
      <c r="B522" s="309" t="s">
        <v>536</v>
      </c>
      <c r="C522" s="310"/>
      <c r="D522" s="311"/>
      <c r="E522" s="312"/>
      <c r="F522" s="311"/>
    </row>
    <row r="523" spans="1:6" ht="15.75">
      <c r="A523" s="1482"/>
      <c r="B523" s="314" t="s">
        <v>537</v>
      </c>
      <c r="C523" s="315"/>
      <c r="D523" s="316"/>
      <c r="E523" s="317"/>
      <c r="F523" s="316"/>
    </row>
    <row r="524" spans="1:6" ht="15.75">
      <c r="A524" s="1482"/>
      <c r="B524" s="314" t="s">
        <v>816</v>
      </c>
      <c r="C524" s="315"/>
      <c r="D524" s="316"/>
      <c r="E524" s="317"/>
      <c r="F524" s="316"/>
    </row>
    <row r="525" spans="1:6" ht="15.75">
      <c r="A525" s="1482"/>
      <c r="B525" s="314" t="s">
        <v>855</v>
      </c>
      <c r="C525" s="315"/>
      <c r="D525" s="316">
        <v>1400</v>
      </c>
      <c r="E525" s="317">
        <v>1400</v>
      </c>
      <c r="F525" s="316">
        <f>E525/D525*100</f>
        <v>100</v>
      </c>
    </row>
    <row r="526" spans="1:6" ht="15.75">
      <c r="A526" s="1482"/>
      <c r="B526" s="314" t="s">
        <v>538</v>
      </c>
      <c r="C526" s="315"/>
      <c r="D526" s="316"/>
      <c r="E526" s="317"/>
      <c r="F526" s="316"/>
    </row>
    <row r="527" spans="1:6" ht="15.75" customHeight="1">
      <c r="A527" s="1482"/>
      <c r="B527" s="319" t="s">
        <v>539</v>
      </c>
      <c r="C527" s="315"/>
      <c r="D527" s="316"/>
      <c r="E527" s="317"/>
      <c r="F527" s="316"/>
    </row>
    <row r="528" spans="1:6" ht="15.75">
      <c r="A528" s="1482"/>
      <c r="B528" s="320" t="s">
        <v>540</v>
      </c>
      <c r="C528" s="315"/>
      <c r="D528" s="316"/>
      <c r="E528" s="317"/>
      <c r="F528" s="316"/>
    </row>
    <row r="529" spans="1:6" ht="15.75">
      <c r="A529" s="1482"/>
      <c r="B529" s="314" t="s">
        <v>541</v>
      </c>
      <c r="C529" s="315"/>
      <c r="D529" s="316"/>
      <c r="E529" s="317"/>
      <c r="F529" s="316"/>
    </row>
    <row r="530" spans="1:6" ht="15.75">
      <c r="A530" s="1482"/>
      <c r="B530" s="319" t="s">
        <v>542</v>
      </c>
      <c r="C530" s="315"/>
      <c r="D530" s="316"/>
      <c r="E530" s="317"/>
      <c r="F530" s="316"/>
    </row>
    <row r="531" spans="1:6" ht="15.75">
      <c r="A531" s="1482"/>
      <c r="B531" s="319" t="s">
        <v>543</v>
      </c>
      <c r="C531" s="315"/>
      <c r="D531" s="316"/>
      <c r="E531" s="317"/>
      <c r="F531" s="316"/>
    </row>
    <row r="532" spans="1:6" ht="15.75">
      <c r="A532" s="1482"/>
      <c r="B532" s="319" t="s">
        <v>854</v>
      </c>
      <c r="C532" s="315"/>
      <c r="D532" s="316"/>
      <c r="E532" s="317"/>
      <c r="F532" s="316"/>
    </row>
    <row r="533" spans="1:6" ht="15.75">
      <c r="A533" s="1482"/>
      <c r="B533" s="319" t="s">
        <v>857</v>
      </c>
      <c r="C533" s="315"/>
      <c r="D533" s="316"/>
      <c r="E533" s="317"/>
      <c r="F533" s="316"/>
    </row>
    <row r="534" spans="1:6" ht="15.75">
      <c r="A534" s="1482"/>
      <c r="B534" s="319" t="s">
        <v>544</v>
      </c>
      <c r="C534" s="315"/>
      <c r="D534" s="316"/>
      <c r="E534" s="317"/>
      <c r="F534" s="316"/>
    </row>
    <row r="535" spans="1:6" ht="15.75">
      <c r="A535" s="1482"/>
      <c r="B535" s="319" t="s">
        <v>545</v>
      </c>
      <c r="C535" s="315"/>
      <c r="D535" s="316"/>
      <c r="E535" s="317"/>
      <c r="F535" s="316"/>
    </row>
    <row r="536" spans="1:6" ht="16.5" thickBot="1">
      <c r="A536" s="1482"/>
      <c r="B536" s="319" t="s">
        <v>546</v>
      </c>
      <c r="C536" s="315"/>
      <c r="D536" s="316"/>
      <c r="E536" s="317"/>
      <c r="F536" s="316"/>
    </row>
    <row r="537" spans="1:6" ht="16.5" thickBot="1">
      <c r="A537" s="1482"/>
      <c r="B537" s="322" t="s">
        <v>810</v>
      </c>
      <c r="C537" s="323">
        <f>SUM(C522:C536)</f>
        <v>0</v>
      </c>
      <c r="D537" s="324">
        <f>SUM(D522:D530)</f>
        <v>1400</v>
      </c>
      <c r="E537" s="323">
        <f>SUM(E522:E530)</f>
        <v>1400</v>
      </c>
      <c r="F537" s="323">
        <f>E537/D537*100</f>
        <v>100</v>
      </c>
    </row>
    <row r="538" spans="1:6" ht="16.5" thickBot="1">
      <c r="A538" s="1483"/>
      <c r="B538" s="322" t="s">
        <v>547</v>
      </c>
      <c r="C538" s="323"/>
      <c r="D538" s="324"/>
      <c r="E538" s="325"/>
      <c r="F538" s="326"/>
    </row>
    <row r="539" spans="1:6" ht="15.75">
      <c r="A539" s="1481" t="s">
        <v>916</v>
      </c>
      <c r="B539" s="309" t="s">
        <v>536</v>
      </c>
      <c r="C539" s="310"/>
      <c r="D539" s="311"/>
      <c r="E539" s="312"/>
      <c r="F539" s="311"/>
    </row>
    <row r="540" spans="1:6" ht="15.75">
      <c r="A540" s="1482"/>
      <c r="B540" s="314" t="s">
        <v>537</v>
      </c>
      <c r="C540" s="315"/>
      <c r="D540" s="316"/>
      <c r="E540" s="317"/>
      <c r="F540" s="316"/>
    </row>
    <row r="541" spans="1:6" ht="15.75">
      <c r="A541" s="1482"/>
      <c r="B541" s="314" t="s">
        <v>816</v>
      </c>
      <c r="C541" s="315"/>
      <c r="D541" s="316"/>
      <c r="E541" s="317"/>
      <c r="F541" s="316"/>
    </row>
    <row r="542" spans="1:6" ht="15.75">
      <c r="A542" s="1482"/>
      <c r="B542" s="314" t="s">
        <v>855</v>
      </c>
      <c r="C542" s="315">
        <v>675</v>
      </c>
      <c r="D542" s="316">
        <v>593</v>
      </c>
      <c r="E542" s="317">
        <v>594</v>
      </c>
      <c r="F542" s="316">
        <f>E542/D542*100</f>
        <v>100.16863406408095</v>
      </c>
    </row>
    <row r="543" spans="1:6" ht="15.75">
      <c r="A543" s="1482"/>
      <c r="B543" s="314" t="s">
        <v>538</v>
      </c>
      <c r="C543" s="315"/>
      <c r="D543" s="316"/>
      <c r="E543" s="317"/>
      <c r="F543" s="316"/>
    </row>
    <row r="544" spans="1:6" ht="20.25" customHeight="1">
      <c r="A544" s="1482"/>
      <c r="B544" s="319" t="s">
        <v>539</v>
      </c>
      <c r="C544" s="315"/>
      <c r="D544" s="316"/>
      <c r="E544" s="317"/>
      <c r="F544" s="316"/>
    </row>
    <row r="545" spans="1:6" ht="15.75">
      <c r="A545" s="1482"/>
      <c r="B545" s="320" t="s">
        <v>540</v>
      </c>
      <c r="C545" s="315"/>
      <c r="D545" s="316"/>
      <c r="E545" s="317"/>
      <c r="F545" s="316"/>
    </row>
    <row r="546" spans="1:6" ht="15.75">
      <c r="A546" s="1482"/>
      <c r="B546" s="314" t="s">
        <v>541</v>
      </c>
      <c r="C546" s="315"/>
      <c r="D546" s="316"/>
      <c r="E546" s="317"/>
      <c r="F546" s="316"/>
    </row>
    <row r="547" spans="1:6" ht="15.75">
      <c r="A547" s="1482"/>
      <c r="B547" s="319" t="s">
        <v>542</v>
      </c>
      <c r="C547" s="315"/>
      <c r="D547" s="316"/>
      <c r="E547" s="317"/>
      <c r="F547" s="316"/>
    </row>
    <row r="548" spans="1:6" ht="15.75">
      <c r="A548" s="1482"/>
      <c r="B548" s="319" t="s">
        <v>543</v>
      </c>
      <c r="C548" s="315"/>
      <c r="D548" s="316"/>
      <c r="E548" s="317"/>
      <c r="F548" s="316"/>
    </row>
    <row r="549" spans="1:6" ht="15.75">
      <c r="A549" s="1482"/>
      <c r="B549" s="319" t="s">
        <v>854</v>
      </c>
      <c r="C549" s="315"/>
      <c r="D549" s="316"/>
      <c r="E549" s="317"/>
      <c r="F549" s="316"/>
    </row>
    <row r="550" spans="1:6" ht="15.75">
      <c r="A550" s="1482"/>
      <c r="B550" s="319" t="s">
        <v>857</v>
      </c>
      <c r="C550" s="315"/>
      <c r="D550" s="316"/>
      <c r="E550" s="317"/>
      <c r="F550" s="316"/>
    </row>
    <row r="551" spans="1:6" ht="15.75">
      <c r="A551" s="1482"/>
      <c r="B551" s="319" t="s">
        <v>544</v>
      </c>
      <c r="C551" s="315"/>
      <c r="D551" s="316"/>
      <c r="E551" s="317"/>
      <c r="F551" s="316"/>
    </row>
    <row r="552" spans="1:6" ht="15.75">
      <c r="A552" s="1482"/>
      <c r="B552" s="319" t="s">
        <v>545</v>
      </c>
      <c r="C552" s="315"/>
      <c r="D552" s="316"/>
      <c r="E552" s="317"/>
      <c r="F552" s="316"/>
    </row>
    <row r="553" spans="1:6" ht="16.5" thickBot="1">
      <c r="A553" s="1482"/>
      <c r="B553" s="319" t="s">
        <v>546</v>
      </c>
      <c r="C553" s="315"/>
      <c r="D553" s="316"/>
      <c r="E553" s="317"/>
      <c r="F553" s="321"/>
    </row>
    <row r="554" spans="1:6" ht="16.5" thickBot="1">
      <c r="A554" s="1482"/>
      <c r="B554" s="322" t="s">
        <v>810</v>
      </c>
      <c r="C554" s="323">
        <f>SUM(C539:C553)</f>
        <v>675</v>
      </c>
      <c r="D554" s="324">
        <f>SUM(D539:D547)</f>
        <v>593</v>
      </c>
      <c r="E554" s="323">
        <f>SUM(E539:E547)</f>
        <v>594</v>
      </c>
      <c r="F554" s="323">
        <f>E554/D554*100</f>
        <v>100.16863406408095</v>
      </c>
    </row>
    <row r="555" spans="1:6" ht="16.5" thickBot="1">
      <c r="A555" s="1483"/>
      <c r="B555" s="322" t="s">
        <v>547</v>
      </c>
      <c r="C555" s="323"/>
      <c r="D555" s="324"/>
      <c r="E555" s="325"/>
      <c r="F555" s="326"/>
    </row>
    <row r="556" spans="1:6" ht="16.5" thickBot="1">
      <c r="A556" s="306" t="s">
        <v>853</v>
      </c>
      <c r="B556" s="307" t="s">
        <v>534</v>
      </c>
      <c r="C556" s="308" t="s">
        <v>963</v>
      </c>
      <c r="D556" s="308" t="s">
        <v>964</v>
      </c>
      <c r="E556" s="308" t="s">
        <v>965</v>
      </c>
      <c r="F556" s="308" t="s">
        <v>1014</v>
      </c>
    </row>
    <row r="557" spans="1:6" ht="15.75">
      <c r="A557" s="1481" t="s">
        <v>917</v>
      </c>
      <c r="B557" s="309" t="s">
        <v>536</v>
      </c>
      <c r="C557" s="310"/>
      <c r="D557" s="311"/>
      <c r="E557" s="312"/>
      <c r="F557" s="311"/>
    </row>
    <row r="558" spans="1:6" ht="15.75">
      <c r="A558" s="1482"/>
      <c r="B558" s="314" t="s">
        <v>537</v>
      </c>
      <c r="C558" s="315"/>
      <c r="D558" s="316"/>
      <c r="E558" s="317"/>
      <c r="F558" s="316"/>
    </row>
    <row r="559" spans="1:6" ht="15.75">
      <c r="A559" s="1482"/>
      <c r="B559" s="314" t="s">
        <v>816</v>
      </c>
      <c r="C559" s="315"/>
      <c r="D559" s="316">
        <v>7133</v>
      </c>
      <c r="E559" s="317">
        <v>7133</v>
      </c>
      <c r="F559" s="316"/>
    </row>
    <row r="560" spans="1:6" ht="15.75">
      <c r="A560" s="1482"/>
      <c r="B560" s="314" t="s">
        <v>855</v>
      </c>
      <c r="C560" s="315">
        <v>1015</v>
      </c>
      <c r="D560" s="316">
        <v>927</v>
      </c>
      <c r="E560" s="317">
        <v>834</v>
      </c>
      <c r="F560" s="316">
        <f>E560/D560*100</f>
        <v>89.96763754045307</v>
      </c>
    </row>
    <row r="561" spans="1:6" ht="15.75">
      <c r="A561" s="1482"/>
      <c r="B561" s="314" t="s">
        <v>538</v>
      </c>
      <c r="C561" s="315"/>
      <c r="D561" s="316"/>
      <c r="E561" s="317"/>
      <c r="F561" s="316"/>
    </row>
    <row r="562" spans="1:6" ht="20.25" customHeight="1">
      <c r="A562" s="1482"/>
      <c r="B562" s="319" t="s">
        <v>539</v>
      </c>
      <c r="C562" s="315"/>
      <c r="D562" s="316"/>
      <c r="E562" s="317"/>
      <c r="F562" s="316"/>
    </row>
    <row r="563" spans="1:6" ht="15.75">
      <c r="A563" s="1482"/>
      <c r="B563" s="320" t="s">
        <v>540</v>
      </c>
      <c r="C563" s="315"/>
      <c r="D563" s="316"/>
      <c r="E563" s="317"/>
      <c r="F563" s="316"/>
    </row>
    <row r="564" spans="1:6" ht="15.75">
      <c r="A564" s="1482"/>
      <c r="B564" s="314" t="s">
        <v>541</v>
      </c>
      <c r="C564" s="315"/>
      <c r="D564" s="316"/>
      <c r="E564" s="317"/>
      <c r="F564" s="316"/>
    </row>
    <row r="565" spans="1:6" ht="15.75">
      <c r="A565" s="1482"/>
      <c r="B565" s="319" t="s">
        <v>542</v>
      </c>
      <c r="C565" s="315"/>
      <c r="D565" s="316"/>
      <c r="E565" s="317"/>
      <c r="F565" s="316"/>
    </row>
    <row r="566" spans="1:6" ht="15.75">
      <c r="A566" s="1482"/>
      <c r="B566" s="319" t="s">
        <v>543</v>
      </c>
      <c r="C566" s="315"/>
      <c r="D566" s="316"/>
      <c r="E566" s="317"/>
      <c r="F566" s="316"/>
    </row>
    <row r="567" spans="1:6" ht="15.75">
      <c r="A567" s="1482"/>
      <c r="B567" s="319" t="s">
        <v>854</v>
      </c>
      <c r="C567" s="315"/>
      <c r="D567" s="316"/>
      <c r="E567" s="317"/>
      <c r="F567" s="316"/>
    </row>
    <row r="568" spans="1:6" ht="15.75">
      <c r="A568" s="1482"/>
      <c r="B568" s="319" t="s">
        <v>857</v>
      </c>
      <c r="C568" s="315"/>
      <c r="D568" s="316"/>
      <c r="E568" s="317"/>
      <c r="F568" s="316"/>
    </row>
    <row r="569" spans="1:6" ht="15.75">
      <c r="A569" s="1482"/>
      <c r="B569" s="319" t="s">
        <v>544</v>
      </c>
      <c r="C569" s="315"/>
      <c r="D569" s="316"/>
      <c r="E569" s="317"/>
      <c r="F569" s="316"/>
    </row>
    <row r="570" spans="1:6" ht="15.75">
      <c r="A570" s="1482"/>
      <c r="B570" s="319" t="s">
        <v>545</v>
      </c>
      <c r="C570" s="315"/>
      <c r="D570" s="316"/>
      <c r="E570" s="317"/>
      <c r="F570" s="316"/>
    </row>
    <row r="571" spans="1:6" ht="16.5" thickBot="1">
      <c r="A571" s="1482"/>
      <c r="B571" s="319" t="s">
        <v>546</v>
      </c>
      <c r="C571" s="315"/>
      <c r="D571" s="316"/>
      <c r="E571" s="317"/>
      <c r="F571" s="321"/>
    </row>
    <row r="572" spans="1:6" ht="16.5" thickBot="1">
      <c r="A572" s="1482"/>
      <c r="B572" s="322" t="s">
        <v>810</v>
      </c>
      <c r="C572" s="323">
        <f>SUM(C557:C571)</f>
        <v>1015</v>
      </c>
      <c r="D572" s="324">
        <f>SUM(D557:D565)</f>
        <v>8060</v>
      </c>
      <c r="E572" s="323">
        <f>SUM(E557:E565)</f>
        <v>7967</v>
      </c>
      <c r="F572" s="323">
        <f>E572/D572*100</f>
        <v>98.84615384615385</v>
      </c>
    </row>
    <row r="573" spans="1:6" ht="16.5" thickBot="1">
      <c r="A573" s="1483"/>
      <c r="B573" s="322" t="s">
        <v>547</v>
      </c>
      <c r="C573" s="323"/>
      <c r="D573" s="324"/>
      <c r="E573" s="325"/>
      <c r="F573" s="326"/>
    </row>
    <row r="574" spans="1:6" ht="15.75">
      <c r="A574" s="1481" t="s">
        <v>564</v>
      </c>
      <c r="B574" s="309" t="s">
        <v>536</v>
      </c>
      <c r="C574" s="310"/>
      <c r="D574" s="311"/>
      <c r="E574" s="312"/>
      <c r="F574" s="311"/>
    </row>
    <row r="575" spans="1:6" ht="15.75">
      <c r="A575" s="1482"/>
      <c r="B575" s="314" t="s">
        <v>537</v>
      </c>
      <c r="C575" s="315"/>
      <c r="D575" s="316"/>
      <c r="E575" s="317"/>
      <c r="F575" s="316"/>
    </row>
    <row r="576" spans="1:6" ht="15.75">
      <c r="A576" s="1482"/>
      <c r="B576" s="314" t="s">
        <v>816</v>
      </c>
      <c r="C576" s="315"/>
      <c r="D576" s="316"/>
      <c r="E576" s="317"/>
      <c r="F576" s="316"/>
    </row>
    <row r="577" spans="1:6" ht="15.75">
      <c r="A577" s="1482"/>
      <c r="B577" s="314" t="s">
        <v>855</v>
      </c>
      <c r="C577" s="315">
        <v>600</v>
      </c>
      <c r="D577" s="316">
        <v>600</v>
      </c>
      <c r="E577" s="317">
        <v>275</v>
      </c>
      <c r="F577" s="316">
        <f>E577/D577*100</f>
        <v>45.83333333333333</v>
      </c>
    </row>
    <row r="578" spans="1:6" ht="15.75">
      <c r="A578" s="1482"/>
      <c r="B578" s="314" t="s">
        <v>538</v>
      </c>
      <c r="C578" s="315"/>
      <c r="D578" s="316"/>
      <c r="E578" s="317"/>
      <c r="F578" s="316"/>
    </row>
    <row r="579" spans="1:6" ht="21.75" customHeight="1">
      <c r="A579" s="1482"/>
      <c r="B579" s="319" t="s">
        <v>539</v>
      </c>
      <c r="C579" s="315"/>
      <c r="D579" s="316"/>
      <c r="E579" s="317"/>
      <c r="F579" s="316"/>
    </row>
    <row r="580" spans="1:6" ht="15.75">
      <c r="A580" s="1482"/>
      <c r="B580" s="320" t="s">
        <v>540</v>
      </c>
      <c r="C580" s="315"/>
      <c r="D580" s="316">
        <v>387</v>
      </c>
      <c r="E580" s="317">
        <v>387</v>
      </c>
      <c r="F580" s="316">
        <f>E580/D580*100</f>
        <v>100</v>
      </c>
    </row>
    <row r="581" spans="1:6" ht="15.75">
      <c r="A581" s="1482"/>
      <c r="B581" s="314" t="s">
        <v>541</v>
      </c>
      <c r="C581" s="315"/>
      <c r="D581" s="316"/>
      <c r="E581" s="317"/>
      <c r="F581" s="316"/>
    </row>
    <row r="582" spans="1:6" ht="15.75">
      <c r="A582" s="1482"/>
      <c r="B582" s="319" t="s">
        <v>542</v>
      </c>
      <c r="C582" s="315"/>
      <c r="D582" s="316"/>
      <c r="E582" s="317"/>
      <c r="F582" s="316"/>
    </row>
    <row r="583" spans="1:6" ht="15.75">
      <c r="A583" s="1482"/>
      <c r="B583" s="319" t="s">
        <v>543</v>
      </c>
      <c r="C583" s="315"/>
      <c r="D583" s="316"/>
      <c r="E583" s="317"/>
      <c r="F583" s="316"/>
    </row>
    <row r="584" spans="1:6" ht="15.75">
      <c r="A584" s="1482"/>
      <c r="B584" s="319" t="s">
        <v>854</v>
      </c>
      <c r="C584" s="315"/>
      <c r="D584" s="316"/>
      <c r="E584" s="317"/>
      <c r="F584" s="316"/>
    </row>
    <row r="585" spans="1:6" ht="15.75">
      <c r="A585" s="1482"/>
      <c r="B585" s="319" t="s">
        <v>857</v>
      </c>
      <c r="C585" s="315"/>
      <c r="D585" s="316"/>
      <c r="E585" s="317"/>
      <c r="F585" s="316"/>
    </row>
    <row r="586" spans="1:6" ht="15.75">
      <c r="A586" s="1482"/>
      <c r="B586" s="319" t="s">
        <v>544</v>
      </c>
      <c r="C586" s="315"/>
      <c r="D586" s="316"/>
      <c r="E586" s="317"/>
      <c r="F586" s="316"/>
    </row>
    <row r="587" spans="1:6" ht="15.75">
      <c r="A587" s="1482"/>
      <c r="B587" s="319" t="s">
        <v>545</v>
      </c>
      <c r="C587" s="315"/>
      <c r="D587" s="316"/>
      <c r="E587" s="317"/>
      <c r="F587" s="316"/>
    </row>
    <row r="588" spans="1:6" ht="16.5" thickBot="1">
      <c r="A588" s="1482"/>
      <c r="B588" s="319" t="s">
        <v>546</v>
      </c>
      <c r="C588" s="315"/>
      <c r="D588" s="316"/>
      <c r="E588" s="317"/>
      <c r="F588" s="316"/>
    </row>
    <row r="589" spans="1:6" ht="16.5" thickBot="1">
      <c r="A589" s="1482"/>
      <c r="B589" s="322" t="s">
        <v>810</v>
      </c>
      <c r="C589" s="323">
        <f>SUM(C574:C588)</f>
        <v>600</v>
      </c>
      <c r="D589" s="324">
        <f>SUM(D574:D582)</f>
        <v>987</v>
      </c>
      <c r="E589" s="323">
        <f>SUM(E574:E582)</f>
        <v>662</v>
      </c>
      <c r="F589" s="323">
        <f>E589/D589*100</f>
        <v>67.07193515704154</v>
      </c>
    </row>
    <row r="590" spans="1:6" ht="15.75">
      <c r="A590" s="1481" t="s">
        <v>565</v>
      </c>
      <c r="B590" s="309" t="s">
        <v>536</v>
      </c>
      <c r="C590" s="310"/>
      <c r="D590" s="311"/>
      <c r="E590" s="312"/>
      <c r="F590" s="311"/>
    </row>
    <row r="591" spans="1:6" ht="15.75">
      <c r="A591" s="1482"/>
      <c r="B591" s="314" t="s">
        <v>537</v>
      </c>
      <c r="C591" s="315"/>
      <c r="D591" s="316"/>
      <c r="E591" s="317"/>
      <c r="F591" s="316"/>
    </row>
    <row r="592" spans="1:6" ht="15.75">
      <c r="A592" s="1482"/>
      <c r="B592" s="314" t="s">
        <v>816</v>
      </c>
      <c r="C592" s="315"/>
      <c r="D592" s="316"/>
      <c r="E592" s="317"/>
      <c r="F592" s="316"/>
    </row>
    <row r="593" spans="1:6" ht="15.75">
      <c r="A593" s="1482"/>
      <c r="B593" s="314" t="s">
        <v>855</v>
      </c>
      <c r="C593" s="315">
        <v>350</v>
      </c>
      <c r="D593" s="316">
        <v>350</v>
      </c>
      <c r="E593" s="317">
        <v>294</v>
      </c>
      <c r="F593" s="316">
        <f>E593/D593*100</f>
        <v>84</v>
      </c>
    </row>
    <row r="594" spans="1:6" ht="15.75">
      <c r="A594" s="1482"/>
      <c r="B594" s="314" t="s">
        <v>538</v>
      </c>
      <c r="C594" s="315"/>
      <c r="D594" s="316"/>
      <c r="E594" s="317"/>
      <c r="F594" s="316"/>
    </row>
    <row r="595" spans="1:6" ht="21" customHeight="1">
      <c r="A595" s="1482"/>
      <c r="B595" s="319" t="s">
        <v>539</v>
      </c>
      <c r="C595" s="315"/>
      <c r="D595" s="316"/>
      <c r="E595" s="317"/>
      <c r="F595" s="316"/>
    </row>
    <row r="596" spans="1:6" ht="15.75">
      <c r="A596" s="1482"/>
      <c r="B596" s="320" t="s">
        <v>540</v>
      </c>
      <c r="C596" s="315"/>
      <c r="D596" s="316"/>
      <c r="E596" s="317"/>
      <c r="F596" s="316"/>
    </row>
    <row r="597" spans="1:6" ht="15.75">
      <c r="A597" s="1482"/>
      <c r="B597" s="314" t="s">
        <v>541</v>
      </c>
      <c r="C597" s="315"/>
      <c r="D597" s="316"/>
      <c r="E597" s="317"/>
      <c r="F597" s="316"/>
    </row>
    <row r="598" spans="1:6" ht="15.75">
      <c r="A598" s="1482"/>
      <c r="B598" s="319" t="s">
        <v>542</v>
      </c>
      <c r="C598" s="315"/>
      <c r="D598" s="316"/>
      <c r="E598" s="317"/>
      <c r="F598" s="316"/>
    </row>
    <row r="599" spans="1:6" ht="15.75">
      <c r="A599" s="1482"/>
      <c r="B599" s="319" t="s">
        <v>543</v>
      </c>
      <c r="C599" s="315"/>
      <c r="D599" s="316"/>
      <c r="E599" s="317"/>
      <c r="F599" s="316"/>
    </row>
    <row r="600" spans="1:6" ht="15.75">
      <c r="A600" s="1482"/>
      <c r="B600" s="319" t="s">
        <v>854</v>
      </c>
      <c r="C600" s="315"/>
      <c r="D600" s="316"/>
      <c r="E600" s="317"/>
      <c r="F600" s="316"/>
    </row>
    <row r="601" spans="1:6" ht="15.75">
      <c r="A601" s="1482"/>
      <c r="B601" s="319" t="s">
        <v>857</v>
      </c>
      <c r="C601" s="315"/>
      <c r="D601" s="316"/>
      <c r="E601" s="317"/>
      <c r="F601" s="316"/>
    </row>
    <row r="602" spans="1:6" ht="15.75">
      <c r="A602" s="1482"/>
      <c r="B602" s="319" t="s">
        <v>544</v>
      </c>
      <c r="C602" s="315"/>
      <c r="D602" s="316"/>
      <c r="E602" s="317"/>
      <c r="F602" s="316"/>
    </row>
    <row r="603" spans="1:6" ht="15.75">
      <c r="A603" s="1482"/>
      <c r="B603" s="319" t="s">
        <v>545</v>
      </c>
      <c r="C603" s="315"/>
      <c r="D603" s="316"/>
      <c r="E603" s="317"/>
      <c r="F603" s="316"/>
    </row>
    <row r="604" spans="1:6" ht="16.5" thickBot="1">
      <c r="A604" s="1482"/>
      <c r="B604" s="319" t="s">
        <v>546</v>
      </c>
      <c r="C604" s="315"/>
      <c r="D604" s="316"/>
      <c r="E604" s="317"/>
      <c r="F604" s="316"/>
    </row>
    <row r="605" spans="1:6" ht="16.5" thickBot="1">
      <c r="A605" s="1482"/>
      <c r="B605" s="322" t="s">
        <v>810</v>
      </c>
      <c r="C605" s="323">
        <f>SUM(C590:C604)</f>
        <v>350</v>
      </c>
      <c r="D605" s="324">
        <f>SUM(D590:D598)</f>
        <v>350</v>
      </c>
      <c r="E605" s="323">
        <f>SUM(E590:E598)</f>
        <v>294</v>
      </c>
      <c r="F605" s="323">
        <f>E605/D605*100</f>
        <v>84</v>
      </c>
    </row>
    <row r="606" spans="1:6" ht="16.5" thickBot="1">
      <c r="A606" s="1483"/>
      <c r="B606" s="322" t="s">
        <v>547</v>
      </c>
      <c r="C606" s="323"/>
      <c r="D606" s="324"/>
      <c r="E606" s="325"/>
      <c r="F606" s="326"/>
    </row>
    <row r="607" spans="1:6" ht="15.75">
      <c r="A607" s="1481" t="s">
        <v>918</v>
      </c>
      <c r="B607" s="309" t="s">
        <v>536</v>
      </c>
      <c r="C607" s="310"/>
      <c r="D607" s="311"/>
      <c r="E607" s="312"/>
      <c r="F607" s="311"/>
    </row>
    <row r="608" spans="1:6" ht="15.75">
      <c r="A608" s="1482"/>
      <c r="B608" s="314" t="s">
        <v>537</v>
      </c>
      <c r="C608" s="315"/>
      <c r="D608" s="316"/>
      <c r="E608" s="317"/>
      <c r="F608" s="316"/>
    </row>
    <row r="609" spans="1:6" ht="15.75">
      <c r="A609" s="1482"/>
      <c r="B609" s="314" t="s">
        <v>816</v>
      </c>
      <c r="C609" s="315"/>
      <c r="D609" s="316"/>
      <c r="E609" s="317"/>
      <c r="F609" s="316"/>
    </row>
    <row r="610" spans="1:6" ht="15.75">
      <c r="A610" s="1482"/>
      <c r="B610" s="314" t="s">
        <v>855</v>
      </c>
      <c r="C610" s="315">
        <v>1053</v>
      </c>
      <c r="D610" s="316">
        <v>1053</v>
      </c>
      <c r="E610" s="317">
        <v>859</v>
      </c>
      <c r="F610" s="316">
        <f>E610/D610*100</f>
        <v>81.57644824311491</v>
      </c>
    </row>
    <row r="611" spans="1:6" ht="15.75">
      <c r="A611" s="1482"/>
      <c r="B611" s="314" t="s">
        <v>538</v>
      </c>
      <c r="C611" s="315"/>
      <c r="D611" s="316"/>
      <c r="E611" s="317"/>
      <c r="F611" s="316"/>
    </row>
    <row r="612" spans="1:6" ht="16.5" customHeight="1">
      <c r="A612" s="1482"/>
      <c r="B612" s="319" t="s">
        <v>539</v>
      </c>
      <c r="C612" s="315"/>
      <c r="D612" s="316"/>
      <c r="E612" s="317"/>
      <c r="F612" s="316"/>
    </row>
    <row r="613" spans="1:6" ht="15.75">
      <c r="A613" s="1482"/>
      <c r="B613" s="320" t="s">
        <v>540</v>
      </c>
      <c r="C613" s="315"/>
      <c r="D613" s="316"/>
      <c r="E613" s="317"/>
      <c r="F613" s="316"/>
    </row>
    <row r="614" spans="1:6" ht="15.75">
      <c r="A614" s="1482"/>
      <c r="B614" s="314" t="s">
        <v>541</v>
      </c>
      <c r="C614" s="315"/>
      <c r="D614" s="316"/>
      <c r="E614" s="317"/>
      <c r="F614" s="316"/>
    </row>
    <row r="615" spans="1:6" ht="15.75">
      <c r="A615" s="1482"/>
      <c r="B615" s="319" t="s">
        <v>542</v>
      </c>
      <c r="C615" s="315"/>
      <c r="D615" s="316"/>
      <c r="E615" s="317"/>
      <c r="F615" s="316"/>
    </row>
    <row r="616" spans="1:6" ht="15.75">
      <c r="A616" s="1482"/>
      <c r="B616" s="319" t="s">
        <v>543</v>
      </c>
      <c r="C616" s="315"/>
      <c r="D616" s="316"/>
      <c r="E616" s="317"/>
      <c r="F616" s="316"/>
    </row>
    <row r="617" spans="1:6" ht="15.75">
      <c r="A617" s="1482"/>
      <c r="B617" s="319" t="s">
        <v>854</v>
      </c>
      <c r="C617" s="315"/>
      <c r="D617" s="316"/>
      <c r="E617" s="317"/>
      <c r="F617" s="316"/>
    </row>
    <row r="618" spans="1:6" ht="15.75">
      <c r="A618" s="1482"/>
      <c r="B618" s="319" t="s">
        <v>857</v>
      </c>
      <c r="C618" s="315"/>
      <c r="D618" s="316"/>
      <c r="E618" s="317"/>
      <c r="F618" s="316"/>
    </row>
    <row r="619" spans="1:6" ht="15.75">
      <c r="A619" s="1482"/>
      <c r="B619" s="319" t="s">
        <v>544</v>
      </c>
      <c r="C619" s="315"/>
      <c r="D619" s="316"/>
      <c r="E619" s="317"/>
      <c r="F619" s="316"/>
    </row>
    <row r="620" spans="1:6" ht="15.75">
      <c r="A620" s="1482"/>
      <c r="B620" s="319" t="s">
        <v>545</v>
      </c>
      <c r="C620" s="315"/>
      <c r="D620" s="316"/>
      <c r="E620" s="317"/>
      <c r="F620" s="316"/>
    </row>
    <row r="621" spans="1:6" ht="16.5" thickBot="1">
      <c r="A621" s="1482"/>
      <c r="B621" s="319" t="s">
        <v>546</v>
      </c>
      <c r="C621" s="315"/>
      <c r="D621" s="316"/>
      <c r="E621" s="317"/>
      <c r="F621" s="316"/>
    </row>
    <row r="622" spans="1:6" ht="16.5" thickBot="1">
      <c r="A622" s="1482"/>
      <c r="B622" s="322" t="s">
        <v>810</v>
      </c>
      <c r="C622" s="323">
        <f>SUM(C607:C621)</f>
        <v>1053</v>
      </c>
      <c r="D622" s="324">
        <f>SUM(D607:D615)</f>
        <v>1053</v>
      </c>
      <c r="E622" s="323">
        <f>SUM(E607:E615)</f>
        <v>859</v>
      </c>
      <c r="F622" s="323">
        <f>E622/D622*100</f>
        <v>81.57644824311491</v>
      </c>
    </row>
    <row r="623" spans="1:6" ht="16.5" thickBot="1">
      <c r="A623" s="1483"/>
      <c r="B623" s="322" t="s">
        <v>547</v>
      </c>
      <c r="C623" s="323"/>
      <c r="D623" s="324"/>
      <c r="E623" s="325"/>
      <c r="F623" s="326"/>
    </row>
    <row r="624" spans="1:6" ht="15.75">
      <c r="A624" s="1481" t="s">
        <v>566</v>
      </c>
      <c r="B624" s="309" t="s">
        <v>536</v>
      </c>
      <c r="C624" s="310"/>
      <c r="D624" s="311"/>
      <c r="E624" s="312"/>
      <c r="F624" s="311"/>
    </row>
    <row r="625" spans="1:6" ht="15.75">
      <c r="A625" s="1482"/>
      <c r="B625" s="314" t="s">
        <v>537</v>
      </c>
      <c r="C625" s="315"/>
      <c r="D625" s="316"/>
      <c r="E625" s="317"/>
      <c r="F625" s="316"/>
    </row>
    <row r="626" spans="1:6" ht="15.75">
      <c r="A626" s="1482"/>
      <c r="B626" s="314" t="s">
        <v>816</v>
      </c>
      <c r="C626" s="315"/>
      <c r="D626" s="316"/>
      <c r="E626" s="317"/>
      <c r="F626" s="316"/>
    </row>
    <row r="627" spans="1:6" ht="15.75">
      <c r="A627" s="1482"/>
      <c r="B627" s="314" t="s">
        <v>855</v>
      </c>
      <c r="C627" s="315"/>
      <c r="D627" s="316"/>
      <c r="E627" s="317"/>
      <c r="F627" s="316"/>
    </row>
    <row r="628" spans="1:6" ht="15.75">
      <c r="A628" s="1482"/>
      <c r="B628" s="314" t="s">
        <v>538</v>
      </c>
      <c r="C628" s="315">
        <v>4063</v>
      </c>
      <c r="D628" s="316">
        <v>4198</v>
      </c>
      <c r="E628" s="317">
        <v>4198</v>
      </c>
      <c r="F628" s="316">
        <f>E628/D628*100</f>
        <v>100</v>
      </c>
    </row>
    <row r="629" spans="1:6" ht="22.5" customHeight="1">
      <c r="A629" s="1482"/>
      <c r="B629" s="319" t="s">
        <v>539</v>
      </c>
      <c r="C629" s="315"/>
      <c r="D629" s="316"/>
      <c r="E629" s="317"/>
      <c r="F629" s="316"/>
    </row>
    <row r="630" spans="1:6" ht="15.75">
      <c r="A630" s="1482"/>
      <c r="B630" s="320" t="s">
        <v>540</v>
      </c>
      <c r="C630" s="315"/>
      <c r="D630" s="316"/>
      <c r="E630" s="317"/>
      <c r="F630" s="316"/>
    </row>
    <row r="631" spans="1:6" ht="15.75">
      <c r="A631" s="1482"/>
      <c r="B631" s="314" t="s">
        <v>541</v>
      </c>
      <c r="C631" s="315"/>
      <c r="D631" s="316"/>
      <c r="E631" s="317"/>
      <c r="F631" s="316"/>
    </row>
    <row r="632" spans="1:6" ht="15.75">
      <c r="A632" s="1482"/>
      <c r="B632" s="319" t="s">
        <v>542</v>
      </c>
      <c r="C632" s="315"/>
      <c r="D632" s="316"/>
      <c r="E632" s="317"/>
      <c r="F632" s="316"/>
    </row>
    <row r="633" spans="1:6" ht="15.75">
      <c r="A633" s="1482"/>
      <c r="B633" s="319" t="s">
        <v>543</v>
      </c>
      <c r="C633" s="315"/>
      <c r="D633" s="316"/>
      <c r="E633" s="317"/>
      <c r="F633" s="316"/>
    </row>
    <row r="634" spans="1:6" ht="15.75">
      <c r="A634" s="1482"/>
      <c r="B634" s="319" t="s">
        <v>854</v>
      </c>
      <c r="C634" s="315"/>
      <c r="D634" s="316"/>
      <c r="E634" s="317"/>
      <c r="F634" s="316"/>
    </row>
    <row r="635" spans="1:6" ht="15.75">
      <c r="A635" s="1482"/>
      <c r="B635" s="319" t="s">
        <v>857</v>
      </c>
      <c r="C635" s="315"/>
      <c r="D635" s="316"/>
      <c r="E635" s="317"/>
      <c r="F635" s="316"/>
    </row>
    <row r="636" spans="1:6" ht="15.75">
      <c r="A636" s="1482"/>
      <c r="B636" s="319" t="s">
        <v>544</v>
      </c>
      <c r="C636" s="315"/>
      <c r="D636" s="316"/>
      <c r="E636" s="317"/>
      <c r="F636" s="316"/>
    </row>
    <row r="637" spans="1:6" ht="15.75">
      <c r="A637" s="1482"/>
      <c r="B637" s="319" t="s">
        <v>545</v>
      </c>
      <c r="C637" s="315"/>
      <c r="D637" s="316"/>
      <c r="E637" s="317"/>
      <c r="F637" s="316"/>
    </row>
    <row r="638" spans="1:6" ht="16.5" thickBot="1">
      <c r="A638" s="1482"/>
      <c r="B638" s="319" t="s">
        <v>546</v>
      </c>
      <c r="C638" s="315"/>
      <c r="D638" s="316"/>
      <c r="E638" s="317"/>
      <c r="F638" s="316"/>
    </row>
    <row r="639" spans="1:6" ht="16.5" thickBot="1">
      <c r="A639" s="1482"/>
      <c r="B639" s="322" t="s">
        <v>810</v>
      </c>
      <c r="C639" s="323">
        <f>SUM(C624:C638)</f>
        <v>4063</v>
      </c>
      <c r="D639" s="324">
        <f>SUM(D624:D632)</f>
        <v>4198</v>
      </c>
      <c r="E639" s="323">
        <f>SUM(E624:E632)</f>
        <v>4198</v>
      </c>
      <c r="F639" s="323">
        <f>E639/D639*100</f>
        <v>100</v>
      </c>
    </row>
    <row r="640" spans="1:6" ht="16.5" thickBot="1">
      <c r="A640" s="1483"/>
      <c r="B640" s="322" t="s">
        <v>547</v>
      </c>
      <c r="C640" s="323"/>
      <c r="D640" s="324"/>
      <c r="E640" s="325"/>
      <c r="F640" s="326"/>
    </row>
    <row r="641" spans="1:6" ht="16.5" thickBot="1">
      <c r="A641" s="306" t="s">
        <v>853</v>
      </c>
      <c r="B641" s="307" t="s">
        <v>534</v>
      </c>
      <c r="C641" s="308" t="s">
        <v>963</v>
      </c>
      <c r="D641" s="308" t="s">
        <v>964</v>
      </c>
      <c r="E641" s="308" t="s">
        <v>965</v>
      </c>
      <c r="F641" s="308" t="s">
        <v>1014</v>
      </c>
    </row>
    <row r="642" spans="1:6" ht="15.75">
      <c r="A642" s="1481" t="s">
        <v>567</v>
      </c>
      <c r="B642" s="309" t="s">
        <v>536</v>
      </c>
      <c r="C642" s="310"/>
      <c r="D642" s="311"/>
      <c r="E642" s="312"/>
      <c r="F642" s="311"/>
    </row>
    <row r="643" spans="1:6" ht="15.75">
      <c r="A643" s="1482"/>
      <c r="B643" s="314" t="s">
        <v>537</v>
      </c>
      <c r="C643" s="315"/>
      <c r="D643" s="316"/>
      <c r="E643" s="317"/>
      <c r="F643" s="316"/>
    </row>
    <row r="644" spans="1:6" ht="15.75">
      <c r="A644" s="1482"/>
      <c r="B644" s="314" t="s">
        <v>816</v>
      </c>
      <c r="C644" s="315"/>
      <c r="D644" s="316"/>
      <c r="E644" s="317"/>
      <c r="F644" s="316"/>
    </row>
    <row r="645" spans="1:6" ht="15.75">
      <c r="A645" s="1482"/>
      <c r="B645" s="314" t="s">
        <v>855</v>
      </c>
      <c r="C645" s="315"/>
      <c r="D645" s="316"/>
      <c r="E645" s="317"/>
      <c r="F645" s="316"/>
    </row>
    <row r="646" spans="1:6" ht="15.75">
      <c r="A646" s="1482"/>
      <c r="B646" s="314" t="s">
        <v>538</v>
      </c>
      <c r="C646" s="315">
        <v>1047</v>
      </c>
      <c r="D646" s="316">
        <v>1076</v>
      </c>
      <c r="E646" s="317">
        <v>1076</v>
      </c>
      <c r="F646" s="316">
        <f>E646/D646*100</f>
        <v>100</v>
      </c>
    </row>
    <row r="647" spans="1:6" ht="15.75" customHeight="1">
      <c r="A647" s="1482"/>
      <c r="B647" s="319" t="s">
        <v>539</v>
      </c>
      <c r="C647" s="315"/>
      <c r="D647" s="316"/>
      <c r="E647" s="317"/>
      <c r="F647" s="316"/>
    </row>
    <row r="648" spans="1:6" ht="15.75">
      <c r="A648" s="1482"/>
      <c r="B648" s="320" t="s">
        <v>540</v>
      </c>
      <c r="C648" s="315"/>
      <c r="D648" s="316"/>
      <c r="E648" s="317"/>
      <c r="F648" s="316"/>
    </row>
    <row r="649" spans="1:6" ht="15.75">
      <c r="A649" s="1482"/>
      <c r="B649" s="314" t="s">
        <v>541</v>
      </c>
      <c r="C649" s="315"/>
      <c r="D649" s="316"/>
      <c r="E649" s="317"/>
      <c r="F649" s="316"/>
    </row>
    <row r="650" spans="1:6" ht="15.75">
      <c r="A650" s="1482"/>
      <c r="B650" s="319" t="s">
        <v>542</v>
      </c>
      <c r="C650" s="315"/>
      <c r="D650" s="316"/>
      <c r="E650" s="317"/>
      <c r="F650" s="316"/>
    </row>
    <row r="651" spans="1:6" ht="15.75">
      <c r="A651" s="1482"/>
      <c r="B651" s="319" t="s">
        <v>543</v>
      </c>
      <c r="C651" s="315"/>
      <c r="D651" s="316"/>
      <c r="E651" s="317"/>
      <c r="F651" s="316"/>
    </row>
    <row r="652" spans="1:6" ht="15.75">
      <c r="A652" s="1482"/>
      <c r="B652" s="319" t="s">
        <v>854</v>
      </c>
      <c r="C652" s="315"/>
      <c r="D652" s="316"/>
      <c r="E652" s="317"/>
      <c r="F652" s="316"/>
    </row>
    <row r="653" spans="1:6" ht="15.75">
      <c r="A653" s="1482"/>
      <c r="B653" s="319" t="s">
        <v>857</v>
      </c>
      <c r="C653" s="315"/>
      <c r="D653" s="316"/>
      <c r="E653" s="317"/>
      <c r="F653" s="316"/>
    </row>
    <row r="654" spans="1:6" ht="15.75">
      <c r="A654" s="1482"/>
      <c r="B654" s="319" t="s">
        <v>544</v>
      </c>
      <c r="C654" s="315"/>
      <c r="D654" s="316"/>
      <c r="E654" s="317"/>
      <c r="F654" s="316"/>
    </row>
    <row r="655" spans="1:6" ht="15.75">
      <c r="A655" s="1482"/>
      <c r="B655" s="319" t="s">
        <v>545</v>
      </c>
      <c r="C655" s="315"/>
      <c r="D655" s="316"/>
      <c r="E655" s="317"/>
      <c r="F655" s="316"/>
    </row>
    <row r="656" spans="1:6" ht="16.5" thickBot="1">
      <c r="A656" s="1482"/>
      <c r="B656" s="319" t="s">
        <v>546</v>
      </c>
      <c r="C656" s="315"/>
      <c r="D656" s="316"/>
      <c r="E656" s="317"/>
      <c r="F656" s="316"/>
    </row>
    <row r="657" spans="1:6" ht="16.5" thickBot="1">
      <c r="A657" s="1482"/>
      <c r="B657" s="322" t="s">
        <v>810</v>
      </c>
      <c r="C657" s="323">
        <f>SUM(C642:C656)</f>
        <v>1047</v>
      </c>
      <c r="D657" s="324">
        <f>SUM(D642:D650)</f>
        <v>1076</v>
      </c>
      <c r="E657" s="323">
        <f>SUM(E642:E650)</f>
        <v>1076</v>
      </c>
      <c r="F657" s="323">
        <f>E657/D657*100</f>
        <v>100</v>
      </c>
    </row>
    <row r="658" spans="1:6" ht="16.5" thickBot="1">
      <c r="A658" s="1483"/>
      <c r="B658" s="322" t="s">
        <v>547</v>
      </c>
      <c r="C658" s="323"/>
      <c r="D658" s="324"/>
      <c r="E658" s="325"/>
      <c r="F658" s="326"/>
    </row>
    <row r="659" spans="1:6" ht="15.75">
      <c r="A659" s="1481" t="s">
        <v>568</v>
      </c>
      <c r="B659" s="309" t="s">
        <v>536</v>
      </c>
      <c r="C659" s="310"/>
      <c r="D659" s="311"/>
      <c r="E659" s="312"/>
      <c r="F659" s="311"/>
    </row>
    <row r="660" spans="1:6" ht="15.75">
      <c r="A660" s="1482"/>
      <c r="B660" s="314" t="s">
        <v>537</v>
      </c>
      <c r="C660" s="315"/>
      <c r="D660" s="316"/>
      <c r="E660" s="317"/>
      <c r="F660" s="316"/>
    </row>
    <row r="661" spans="1:6" ht="15.75">
      <c r="A661" s="1482"/>
      <c r="B661" s="314" t="s">
        <v>816</v>
      </c>
      <c r="C661" s="315"/>
      <c r="D661" s="316"/>
      <c r="E661" s="317"/>
      <c r="F661" s="316"/>
    </row>
    <row r="662" spans="1:6" ht="15.75">
      <c r="A662" s="1482"/>
      <c r="B662" s="314" t="s">
        <v>855</v>
      </c>
      <c r="C662" s="315"/>
      <c r="D662" s="316"/>
      <c r="E662" s="317"/>
      <c r="F662" s="316"/>
    </row>
    <row r="663" spans="1:6" ht="15.75">
      <c r="A663" s="1482"/>
      <c r="B663" s="314" t="s">
        <v>538</v>
      </c>
      <c r="C663" s="315">
        <v>990</v>
      </c>
      <c r="D663" s="316">
        <v>969</v>
      </c>
      <c r="E663" s="317">
        <v>969</v>
      </c>
      <c r="F663" s="316">
        <f>E663/D663*100</f>
        <v>100</v>
      </c>
    </row>
    <row r="664" spans="1:6" ht="20.25" customHeight="1">
      <c r="A664" s="1482"/>
      <c r="B664" s="319" t="s">
        <v>539</v>
      </c>
      <c r="C664" s="315"/>
      <c r="D664" s="316"/>
      <c r="E664" s="317"/>
      <c r="F664" s="316"/>
    </row>
    <row r="665" spans="1:6" ht="15.75">
      <c r="A665" s="1482"/>
      <c r="B665" s="320" t="s">
        <v>540</v>
      </c>
      <c r="C665" s="315"/>
      <c r="D665" s="316"/>
      <c r="E665" s="317"/>
      <c r="F665" s="316"/>
    </row>
    <row r="666" spans="1:6" ht="15.75">
      <c r="A666" s="1482"/>
      <c r="B666" s="314" t="s">
        <v>541</v>
      </c>
      <c r="C666" s="315"/>
      <c r="D666" s="316"/>
      <c r="E666" s="317"/>
      <c r="F666" s="316"/>
    </row>
    <row r="667" spans="1:6" ht="15.75">
      <c r="A667" s="1482"/>
      <c r="B667" s="319" t="s">
        <v>542</v>
      </c>
      <c r="C667" s="315"/>
      <c r="D667" s="316"/>
      <c r="E667" s="317"/>
      <c r="F667" s="316"/>
    </row>
    <row r="668" spans="1:6" ht="15.75">
      <c r="A668" s="1482"/>
      <c r="B668" s="319" t="s">
        <v>543</v>
      </c>
      <c r="C668" s="315"/>
      <c r="D668" s="316"/>
      <c r="E668" s="317"/>
      <c r="F668" s="316"/>
    </row>
    <row r="669" spans="1:6" ht="15.75">
      <c r="A669" s="1482"/>
      <c r="B669" s="319" t="s">
        <v>854</v>
      </c>
      <c r="C669" s="315"/>
      <c r="D669" s="316"/>
      <c r="E669" s="317"/>
      <c r="F669" s="316"/>
    </row>
    <row r="670" spans="1:6" ht="15.75">
      <c r="A670" s="1482"/>
      <c r="B670" s="319" t="s">
        <v>857</v>
      </c>
      <c r="C670" s="315"/>
      <c r="D670" s="316"/>
      <c r="E670" s="317"/>
      <c r="F670" s="316"/>
    </row>
    <row r="671" spans="1:6" ht="15.75">
      <c r="A671" s="1482"/>
      <c r="B671" s="319" t="s">
        <v>544</v>
      </c>
      <c r="C671" s="315"/>
      <c r="D671" s="316"/>
      <c r="E671" s="317"/>
      <c r="F671" s="316"/>
    </row>
    <row r="672" spans="1:6" ht="15.75">
      <c r="A672" s="1482"/>
      <c r="B672" s="319" t="s">
        <v>545</v>
      </c>
      <c r="C672" s="315"/>
      <c r="D672" s="316"/>
      <c r="E672" s="317"/>
      <c r="F672" s="316"/>
    </row>
    <row r="673" spans="1:6" ht="16.5" thickBot="1">
      <c r="A673" s="1482"/>
      <c r="B673" s="319" t="s">
        <v>546</v>
      </c>
      <c r="C673" s="315"/>
      <c r="D673" s="316"/>
      <c r="E673" s="317"/>
      <c r="F673" s="316"/>
    </row>
    <row r="674" spans="1:6" ht="16.5" thickBot="1">
      <c r="A674" s="1482"/>
      <c r="B674" s="322" t="s">
        <v>810</v>
      </c>
      <c r="C674" s="323">
        <f>SUM(C659:C673)</f>
        <v>990</v>
      </c>
      <c r="D674" s="324">
        <f>SUM(D659:D667)</f>
        <v>969</v>
      </c>
      <c r="E674" s="323">
        <f>SUM(E659:E667)</f>
        <v>969</v>
      </c>
      <c r="F674" s="323">
        <f>E674/D674*100</f>
        <v>100</v>
      </c>
    </row>
    <row r="675" spans="1:6" ht="16.5" thickBot="1">
      <c r="A675" s="1483"/>
      <c r="B675" s="322" t="s">
        <v>547</v>
      </c>
      <c r="C675" s="323"/>
      <c r="D675" s="324"/>
      <c r="E675" s="325"/>
      <c r="F675" s="326"/>
    </row>
    <row r="676" spans="1:6" ht="15.75">
      <c r="A676" s="1481" t="s">
        <v>974</v>
      </c>
      <c r="B676" s="309" t="s">
        <v>536</v>
      </c>
      <c r="C676" s="310"/>
      <c r="D676" s="311"/>
      <c r="E676" s="312"/>
      <c r="F676" s="311"/>
    </row>
    <row r="677" spans="1:6" ht="15.75">
      <c r="A677" s="1482"/>
      <c r="B677" s="314" t="s">
        <v>537</v>
      </c>
      <c r="C677" s="315"/>
      <c r="D677" s="316"/>
      <c r="E677" s="317"/>
      <c r="F677" s="316"/>
    </row>
    <row r="678" spans="1:6" ht="15.75">
      <c r="A678" s="1482"/>
      <c r="B678" s="314" t="s">
        <v>816</v>
      </c>
      <c r="C678" s="315"/>
      <c r="D678" s="316"/>
      <c r="E678" s="317"/>
      <c r="F678" s="316"/>
    </row>
    <row r="679" spans="1:6" ht="15.75">
      <c r="A679" s="1482"/>
      <c r="B679" s="314" t="s">
        <v>855</v>
      </c>
      <c r="C679" s="315"/>
      <c r="D679" s="316">
        <v>159</v>
      </c>
      <c r="E679" s="317">
        <v>159</v>
      </c>
      <c r="F679" s="316">
        <f>E679/D679*100</f>
        <v>100</v>
      </c>
    </row>
    <row r="680" spans="1:6" ht="15.75">
      <c r="A680" s="1482"/>
      <c r="B680" s="314" t="s">
        <v>538</v>
      </c>
      <c r="C680" s="315"/>
      <c r="D680" s="316"/>
      <c r="E680" s="317"/>
      <c r="F680" s="316"/>
    </row>
    <row r="681" spans="1:6" ht="21" customHeight="1">
      <c r="A681" s="1482"/>
      <c r="B681" s="319" t="s">
        <v>539</v>
      </c>
      <c r="C681" s="315"/>
      <c r="D681" s="316"/>
      <c r="E681" s="317"/>
      <c r="F681" s="316"/>
    </row>
    <row r="682" spans="1:6" ht="15.75">
      <c r="A682" s="1482"/>
      <c r="B682" s="320" t="s">
        <v>540</v>
      </c>
      <c r="C682" s="315"/>
      <c r="D682" s="316"/>
      <c r="E682" s="317"/>
      <c r="F682" s="316"/>
    </row>
    <row r="683" spans="1:6" ht="15.75">
      <c r="A683" s="1482"/>
      <c r="B683" s="314" t="s">
        <v>541</v>
      </c>
      <c r="C683" s="315"/>
      <c r="D683" s="316"/>
      <c r="E683" s="317"/>
      <c r="F683" s="316"/>
    </row>
    <row r="684" spans="1:6" ht="15.75">
      <c r="A684" s="1482"/>
      <c r="B684" s="319" t="s">
        <v>542</v>
      </c>
      <c r="C684" s="315"/>
      <c r="D684" s="316"/>
      <c r="E684" s="317"/>
      <c r="F684" s="316"/>
    </row>
    <row r="685" spans="1:6" ht="15.75">
      <c r="A685" s="1482"/>
      <c r="B685" s="319" t="s">
        <v>543</v>
      </c>
      <c r="C685" s="315"/>
      <c r="D685" s="316"/>
      <c r="E685" s="317"/>
      <c r="F685" s="316"/>
    </row>
    <row r="686" spans="1:6" ht="15.75">
      <c r="A686" s="1482"/>
      <c r="B686" s="319" t="s">
        <v>854</v>
      </c>
      <c r="C686" s="315"/>
      <c r="D686" s="316"/>
      <c r="E686" s="317"/>
      <c r="F686" s="316"/>
    </row>
    <row r="687" spans="1:6" ht="15.75">
      <c r="A687" s="1482"/>
      <c r="B687" s="319" t="s">
        <v>857</v>
      </c>
      <c r="C687" s="315"/>
      <c r="D687" s="316"/>
      <c r="E687" s="317"/>
      <c r="F687" s="316"/>
    </row>
    <row r="688" spans="1:6" ht="15.75">
      <c r="A688" s="1482"/>
      <c r="B688" s="319" t="s">
        <v>544</v>
      </c>
      <c r="C688" s="315"/>
      <c r="D688" s="316"/>
      <c r="E688" s="317"/>
      <c r="F688" s="316"/>
    </row>
    <row r="689" spans="1:6" ht="15.75">
      <c r="A689" s="1482"/>
      <c r="B689" s="319" t="s">
        <v>545</v>
      </c>
      <c r="C689" s="315"/>
      <c r="D689" s="316"/>
      <c r="E689" s="317"/>
      <c r="F689" s="316"/>
    </row>
    <row r="690" spans="1:6" ht="16.5" thickBot="1">
      <c r="A690" s="1482"/>
      <c r="B690" s="319" t="s">
        <v>546</v>
      </c>
      <c r="C690" s="315"/>
      <c r="D690" s="316"/>
      <c r="E690" s="317"/>
      <c r="F690" s="321"/>
    </row>
    <row r="691" spans="1:6" ht="16.5" thickBot="1">
      <c r="A691" s="1482"/>
      <c r="B691" s="322" t="s">
        <v>810</v>
      </c>
      <c r="C691" s="323">
        <f>SUM(C676:C690)</f>
        <v>0</v>
      </c>
      <c r="D691" s="324">
        <f>SUM(D676:D684)</f>
        <v>159</v>
      </c>
      <c r="E691" s="323">
        <f>SUM(E676:E684)</f>
        <v>159</v>
      </c>
      <c r="F691" s="323">
        <f>E691/D691*100</f>
        <v>100</v>
      </c>
    </row>
    <row r="692" spans="1:6" ht="16.5" thickBot="1">
      <c r="A692" s="1483"/>
      <c r="B692" s="322" t="s">
        <v>547</v>
      </c>
      <c r="C692" s="323"/>
      <c r="D692" s="324"/>
      <c r="E692" s="325"/>
      <c r="F692" s="326"/>
    </row>
    <row r="693" spans="1:6" ht="15.75">
      <c r="A693" s="1481" t="s">
        <v>573</v>
      </c>
      <c r="B693" s="309" t="s">
        <v>536</v>
      </c>
      <c r="C693" s="310">
        <v>25959</v>
      </c>
      <c r="D693" s="311">
        <v>235261</v>
      </c>
      <c r="E693" s="312">
        <v>223088</v>
      </c>
      <c r="F693" s="316">
        <f>E693/D693*100</f>
        <v>94.82574672385138</v>
      </c>
    </row>
    <row r="694" spans="1:6" ht="15.75">
      <c r="A694" s="1482"/>
      <c r="B694" s="314" t="s">
        <v>537</v>
      </c>
      <c r="C694" s="315">
        <v>3504</v>
      </c>
      <c r="D694" s="316">
        <v>31810</v>
      </c>
      <c r="E694" s="317">
        <v>30379</v>
      </c>
      <c r="F694" s="316">
        <f>E694/D694*100</f>
        <v>95.50141464948129</v>
      </c>
    </row>
    <row r="695" spans="1:6" ht="15.75">
      <c r="A695" s="1482"/>
      <c r="B695" s="314" t="s">
        <v>816</v>
      </c>
      <c r="C695" s="315">
        <v>2000</v>
      </c>
      <c r="D695" s="316">
        <v>38464</v>
      </c>
      <c r="E695" s="317">
        <v>38451</v>
      </c>
      <c r="F695" s="316">
        <f>E695/D695*100</f>
        <v>99.96620216306157</v>
      </c>
    </row>
    <row r="696" spans="1:6" ht="15.75">
      <c r="A696" s="1482"/>
      <c r="B696" s="314" t="s">
        <v>855</v>
      </c>
      <c r="C696" s="315"/>
      <c r="D696" s="316"/>
      <c r="E696" s="317"/>
      <c r="F696" s="316"/>
    </row>
    <row r="697" spans="1:6" ht="15.75">
      <c r="A697" s="1482"/>
      <c r="B697" s="314" t="s">
        <v>538</v>
      </c>
      <c r="C697" s="315"/>
      <c r="D697" s="316"/>
      <c r="E697" s="317"/>
      <c r="F697" s="316"/>
    </row>
    <row r="698" spans="1:6" ht="18" customHeight="1">
      <c r="A698" s="1482"/>
      <c r="B698" s="319" t="s">
        <v>539</v>
      </c>
      <c r="C698" s="315">
        <v>2418</v>
      </c>
      <c r="D698" s="316">
        <v>1883</v>
      </c>
      <c r="E698" s="317">
        <v>1884</v>
      </c>
      <c r="F698" s="316">
        <f>E698/D698*100</f>
        <v>100.05310674455656</v>
      </c>
    </row>
    <row r="699" spans="1:6" ht="15.75">
      <c r="A699" s="1482"/>
      <c r="B699" s="320" t="s">
        <v>540</v>
      </c>
      <c r="C699" s="315"/>
      <c r="D699" s="316"/>
      <c r="E699" s="317"/>
      <c r="F699" s="316"/>
    </row>
    <row r="700" spans="1:6" ht="15.75">
      <c r="A700" s="1482"/>
      <c r="B700" s="314" t="s">
        <v>541</v>
      </c>
      <c r="C700" s="315"/>
      <c r="D700" s="316"/>
      <c r="E700" s="317"/>
      <c r="F700" s="316"/>
    </row>
    <row r="701" spans="1:6" ht="15.75">
      <c r="A701" s="1482"/>
      <c r="B701" s="319" t="s">
        <v>542</v>
      </c>
      <c r="C701" s="315"/>
      <c r="D701" s="316"/>
      <c r="E701" s="317"/>
      <c r="F701" s="316"/>
    </row>
    <row r="702" spans="1:6" ht="15.75">
      <c r="A702" s="1482"/>
      <c r="B702" s="319" t="s">
        <v>543</v>
      </c>
      <c r="C702" s="315"/>
      <c r="D702" s="316"/>
      <c r="E702" s="317"/>
      <c r="F702" s="316"/>
    </row>
    <row r="703" spans="1:6" ht="15.75">
      <c r="A703" s="1482"/>
      <c r="B703" s="319" t="s">
        <v>854</v>
      </c>
      <c r="C703" s="315"/>
      <c r="D703" s="316"/>
      <c r="E703" s="317"/>
      <c r="F703" s="316"/>
    </row>
    <row r="704" spans="1:6" ht="15.75">
      <c r="A704" s="1482"/>
      <c r="B704" s="319" t="s">
        <v>857</v>
      </c>
      <c r="C704" s="315"/>
      <c r="D704" s="316">
        <v>57384</v>
      </c>
      <c r="E704" s="317">
        <v>57377</v>
      </c>
      <c r="F704" s="316">
        <f>E704/D704*100</f>
        <v>99.98780147776384</v>
      </c>
    </row>
    <row r="705" spans="1:6" ht="15.75">
      <c r="A705" s="1482"/>
      <c r="B705" s="319" t="s">
        <v>544</v>
      </c>
      <c r="C705" s="315"/>
      <c r="D705" s="316"/>
      <c r="E705" s="317"/>
      <c r="F705" s="316"/>
    </row>
    <row r="706" spans="1:6" ht="15.75">
      <c r="A706" s="1482"/>
      <c r="B706" s="319" t="s">
        <v>545</v>
      </c>
      <c r="C706" s="315"/>
      <c r="D706" s="316"/>
      <c r="E706" s="317"/>
      <c r="F706" s="316"/>
    </row>
    <row r="707" spans="1:6" ht="16.5" thickBot="1">
      <c r="A707" s="1482"/>
      <c r="B707" s="319" t="s">
        <v>546</v>
      </c>
      <c r="C707" s="315"/>
      <c r="D707" s="316"/>
      <c r="E707" s="317"/>
      <c r="F707" s="316"/>
    </row>
    <row r="708" spans="1:6" ht="16.5" thickBot="1">
      <c r="A708" s="1482"/>
      <c r="B708" s="322" t="s">
        <v>810</v>
      </c>
      <c r="C708" s="323">
        <f>SUM(C693:C707)</f>
        <v>33881</v>
      </c>
      <c r="D708" s="323">
        <f>SUM(D693:D707)</f>
        <v>364802</v>
      </c>
      <c r="E708" s="323">
        <f>SUM(E693:E707)</f>
        <v>351179</v>
      </c>
      <c r="F708" s="323">
        <f>E708/D708*100</f>
        <v>96.2656454734349</v>
      </c>
    </row>
    <row r="709" spans="1:6" ht="16.5" thickBot="1">
      <c r="A709" s="1483"/>
      <c r="B709" s="322" t="s">
        <v>547</v>
      </c>
      <c r="C709" s="323">
        <v>85</v>
      </c>
      <c r="D709" s="324">
        <v>85</v>
      </c>
      <c r="E709" s="325">
        <v>85</v>
      </c>
      <c r="F709" s="323">
        <f>E709/D709*100</f>
        <v>100</v>
      </c>
    </row>
    <row r="710" spans="1:6" ht="15.75">
      <c r="A710" s="1481" t="s">
        <v>975</v>
      </c>
      <c r="B710" s="309" t="s">
        <v>536</v>
      </c>
      <c r="C710" s="310"/>
      <c r="D710" s="311">
        <v>43296</v>
      </c>
      <c r="E710" s="312">
        <v>43296</v>
      </c>
      <c r="F710" s="316">
        <f>E710/D710*100</f>
        <v>100</v>
      </c>
    </row>
    <row r="711" spans="1:6" ht="15.75">
      <c r="A711" s="1482"/>
      <c r="B711" s="314" t="s">
        <v>537</v>
      </c>
      <c r="C711" s="315"/>
      <c r="D711" s="316">
        <v>5924</v>
      </c>
      <c r="E711" s="317">
        <v>5924</v>
      </c>
      <c r="F711" s="316">
        <f>E711/D711*100</f>
        <v>100</v>
      </c>
    </row>
    <row r="712" spans="1:6" ht="15.75">
      <c r="A712" s="1482"/>
      <c r="B712" s="314" t="s">
        <v>816</v>
      </c>
      <c r="C712" s="315"/>
      <c r="D712" s="316"/>
      <c r="E712" s="317"/>
      <c r="F712" s="316"/>
    </row>
    <row r="713" spans="1:6" ht="15.75">
      <c r="A713" s="1482"/>
      <c r="B713" s="314" t="s">
        <v>855</v>
      </c>
      <c r="C713" s="315"/>
      <c r="D713" s="316"/>
      <c r="E713" s="317"/>
      <c r="F713" s="316"/>
    </row>
    <row r="714" spans="1:6" ht="15.75">
      <c r="A714" s="1482"/>
      <c r="B714" s="314" t="s">
        <v>538</v>
      </c>
      <c r="C714" s="315"/>
      <c r="D714" s="316"/>
      <c r="E714" s="317"/>
      <c r="F714" s="316"/>
    </row>
    <row r="715" spans="1:6" ht="20.25" customHeight="1">
      <c r="A715" s="1482"/>
      <c r="B715" s="319" t="s">
        <v>539</v>
      </c>
      <c r="C715" s="315"/>
      <c r="D715" s="316"/>
      <c r="E715" s="317"/>
      <c r="F715" s="316"/>
    </row>
    <row r="716" spans="1:6" ht="15.75">
      <c r="A716" s="1482"/>
      <c r="B716" s="320" t="s">
        <v>540</v>
      </c>
      <c r="C716" s="315"/>
      <c r="D716" s="316"/>
      <c r="E716" s="317"/>
      <c r="F716" s="316"/>
    </row>
    <row r="717" spans="1:6" ht="15.75">
      <c r="A717" s="1482"/>
      <c r="B717" s="314" t="s">
        <v>541</v>
      </c>
      <c r="C717" s="315"/>
      <c r="D717" s="316"/>
      <c r="E717" s="317"/>
      <c r="F717" s="316"/>
    </row>
    <row r="718" spans="1:6" ht="15.75">
      <c r="A718" s="1482"/>
      <c r="B718" s="319" t="s">
        <v>542</v>
      </c>
      <c r="C718" s="315"/>
      <c r="D718" s="316"/>
      <c r="E718" s="317"/>
      <c r="F718" s="316"/>
    </row>
    <row r="719" spans="1:6" ht="15.75">
      <c r="A719" s="1482"/>
      <c r="B719" s="319" t="s">
        <v>543</v>
      </c>
      <c r="C719" s="315"/>
      <c r="D719" s="316"/>
      <c r="E719" s="317"/>
      <c r="F719" s="316"/>
    </row>
    <row r="720" spans="1:6" ht="15.75">
      <c r="A720" s="1482"/>
      <c r="B720" s="319" t="s">
        <v>854</v>
      </c>
      <c r="C720" s="315"/>
      <c r="D720" s="316"/>
      <c r="E720" s="317"/>
      <c r="F720" s="316"/>
    </row>
    <row r="721" spans="1:6" ht="15.75">
      <c r="A721" s="1482"/>
      <c r="B721" s="319" t="s">
        <v>857</v>
      </c>
      <c r="C721" s="315"/>
      <c r="D721" s="316"/>
      <c r="E721" s="317"/>
      <c r="F721" s="316"/>
    </row>
    <row r="722" spans="1:6" ht="15.75">
      <c r="A722" s="1482"/>
      <c r="B722" s="319" t="s">
        <v>544</v>
      </c>
      <c r="C722" s="315"/>
      <c r="D722" s="316"/>
      <c r="E722" s="317"/>
      <c r="F722" s="316"/>
    </row>
    <row r="723" spans="1:6" ht="15.75">
      <c r="A723" s="1482"/>
      <c r="B723" s="319" t="s">
        <v>545</v>
      </c>
      <c r="C723" s="315"/>
      <c r="D723" s="316"/>
      <c r="E723" s="317"/>
      <c r="F723" s="316"/>
    </row>
    <row r="724" spans="1:6" ht="16.5" thickBot="1">
      <c r="A724" s="1482"/>
      <c r="B724" s="319" t="s">
        <v>546</v>
      </c>
      <c r="C724" s="315"/>
      <c r="D724" s="316"/>
      <c r="E724" s="317"/>
      <c r="F724" s="316"/>
    </row>
    <row r="725" spans="1:6" ht="16.5" thickBot="1">
      <c r="A725" s="1482"/>
      <c r="B725" s="322" t="s">
        <v>810</v>
      </c>
      <c r="C725" s="323">
        <f>SUM(C710:C724)</f>
        <v>0</v>
      </c>
      <c r="D725" s="324">
        <f>SUM(D710:D718)</f>
        <v>49220</v>
      </c>
      <c r="E725" s="323">
        <f>SUM(E710:E718)</f>
        <v>49220</v>
      </c>
      <c r="F725" s="323">
        <f>E725/D725*100</f>
        <v>100</v>
      </c>
    </row>
    <row r="726" spans="1:6" ht="16.5" thickBot="1">
      <c r="A726" s="1483"/>
      <c r="B726" s="322" t="s">
        <v>547</v>
      </c>
      <c r="C726" s="323"/>
      <c r="D726" s="324"/>
      <c r="E726" s="325"/>
      <c r="F726" s="326"/>
    </row>
    <row r="727" spans="1:6" ht="16.5" thickBot="1">
      <c r="A727" s="306" t="s">
        <v>853</v>
      </c>
      <c r="B727" s="307" t="s">
        <v>534</v>
      </c>
      <c r="C727" s="308" t="s">
        <v>963</v>
      </c>
      <c r="D727" s="308" t="s">
        <v>964</v>
      </c>
      <c r="E727" s="308" t="s">
        <v>965</v>
      </c>
      <c r="F727" s="308" t="s">
        <v>1014</v>
      </c>
    </row>
    <row r="728" spans="1:6" ht="15.75">
      <c r="A728" s="1481" t="s">
        <v>795</v>
      </c>
      <c r="B728" s="309" t="s">
        <v>536</v>
      </c>
      <c r="C728" s="310"/>
      <c r="D728" s="311">
        <v>19609</v>
      </c>
      <c r="E728" s="312">
        <v>7471</v>
      </c>
      <c r="F728" s="316">
        <f>E728/D728*100</f>
        <v>38.099852108725585</v>
      </c>
    </row>
    <row r="729" spans="1:6" ht="15.75">
      <c r="A729" s="1482"/>
      <c r="B729" s="314" t="s">
        <v>537</v>
      </c>
      <c r="C729" s="315"/>
      <c r="D729" s="316">
        <v>2647</v>
      </c>
      <c r="E729" s="317">
        <v>1009</v>
      </c>
      <c r="F729" s="316">
        <f>E729/D729*100</f>
        <v>38.118624858330186</v>
      </c>
    </row>
    <row r="730" spans="1:6" ht="15.75">
      <c r="A730" s="1482"/>
      <c r="B730" s="314" t="s">
        <v>816</v>
      </c>
      <c r="C730" s="315"/>
      <c r="D730" s="316">
        <v>4828</v>
      </c>
      <c r="E730" s="317"/>
      <c r="F730" s="316"/>
    </row>
    <row r="731" spans="1:6" ht="15.75">
      <c r="A731" s="1482"/>
      <c r="B731" s="314" t="s">
        <v>855</v>
      </c>
      <c r="C731" s="315"/>
      <c r="D731" s="316"/>
      <c r="E731" s="317"/>
      <c r="F731" s="316"/>
    </row>
    <row r="732" spans="1:6" ht="15.75">
      <c r="A732" s="1482"/>
      <c r="B732" s="314" t="s">
        <v>538</v>
      </c>
      <c r="C732" s="315"/>
      <c r="D732" s="316"/>
      <c r="E732" s="317"/>
      <c r="F732" s="316"/>
    </row>
    <row r="733" spans="1:6" ht="15.75">
      <c r="A733" s="1482"/>
      <c r="B733" s="319" t="s">
        <v>539</v>
      </c>
      <c r="C733" s="315"/>
      <c r="D733" s="316"/>
      <c r="E733" s="317"/>
      <c r="F733" s="316"/>
    </row>
    <row r="734" spans="1:6" ht="15.75">
      <c r="A734" s="1482"/>
      <c r="B734" s="320" t="s">
        <v>540</v>
      </c>
      <c r="C734" s="315"/>
      <c r="D734" s="316"/>
      <c r="E734" s="317"/>
      <c r="F734" s="316"/>
    </row>
    <row r="735" spans="1:6" ht="15.75">
      <c r="A735" s="1482"/>
      <c r="B735" s="314" t="s">
        <v>541</v>
      </c>
      <c r="C735" s="315"/>
      <c r="D735" s="316"/>
      <c r="E735" s="317"/>
      <c r="F735" s="316"/>
    </row>
    <row r="736" spans="1:6" ht="15.75">
      <c r="A736" s="1482"/>
      <c r="B736" s="319" t="s">
        <v>542</v>
      </c>
      <c r="C736" s="315"/>
      <c r="D736" s="316"/>
      <c r="E736" s="317"/>
      <c r="F736" s="316"/>
    </row>
    <row r="737" spans="1:6" ht="15.75">
      <c r="A737" s="1482"/>
      <c r="B737" s="319" t="s">
        <v>543</v>
      </c>
      <c r="C737" s="315"/>
      <c r="D737" s="316"/>
      <c r="E737" s="317"/>
      <c r="F737" s="316"/>
    </row>
    <row r="738" spans="1:6" ht="15.75">
      <c r="A738" s="1482"/>
      <c r="B738" s="319" t="s">
        <v>854</v>
      </c>
      <c r="C738" s="315"/>
      <c r="D738" s="316"/>
      <c r="E738" s="317"/>
      <c r="F738" s="316"/>
    </row>
    <row r="739" spans="1:6" ht="15.75">
      <c r="A739" s="1482"/>
      <c r="B739" s="319" t="s">
        <v>857</v>
      </c>
      <c r="C739" s="315"/>
      <c r="D739" s="316"/>
      <c r="E739" s="317"/>
      <c r="F739" s="316"/>
    </row>
    <row r="740" spans="1:6" ht="15.75">
      <c r="A740" s="1482"/>
      <c r="B740" s="319" t="s">
        <v>544</v>
      </c>
      <c r="C740" s="315"/>
      <c r="D740" s="316"/>
      <c r="E740" s="317"/>
      <c r="F740" s="316"/>
    </row>
    <row r="741" spans="1:6" ht="15.75">
      <c r="A741" s="1482"/>
      <c r="B741" s="319" t="s">
        <v>545</v>
      </c>
      <c r="C741" s="315"/>
      <c r="D741" s="316"/>
      <c r="E741" s="317"/>
      <c r="F741" s="316"/>
    </row>
    <row r="742" spans="1:6" ht="16.5" thickBot="1">
      <c r="A742" s="1482"/>
      <c r="B742" s="319" t="s">
        <v>546</v>
      </c>
      <c r="C742" s="315"/>
      <c r="D742" s="316"/>
      <c r="E742" s="317"/>
      <c r="F742" s="316"/>
    </row>
    <row r="743" spans="1:6" ht="16.5" thickBot="1">
      <c r="A743" s="1482"/>
      <c r="B743" s="322" t="s">
        <v>810</v>
      </c>
      <c r="C743" s="323">
        <f>SUM(C728:C742)</f>
        <v>0</v>
      </c>
      <c r="D743" s="324">
        <f>SUM(D728:D736)</f>
        <v>27084</v>
      </c>
      <c r="E743" s="323">
        <f>SUM(E728:E736)</f>
        <v>8480</v>
      </c>
      <c r="F743" s="323">
        <f>E743/D743*100</f>
        <v>31.309998523113276</v>
      </c>
    </row>
    <row r="744" spans="1:6" ht="16.5" thickBot="1">
      <c r="A744" s="1483"/>
      <c r="B744" s="322" t="s">
        <v>547</v>
      </c>
      <c r="C744" s="323"/>
      <c r="D744" s="324"/>
      <c r="E744" s="325"/>
      <c r="F744" s="326"/>
    </row>
    <row r="745" spans="1:6" ht="15.75">
      <c r="A745" s="1481" t="s">
        <v>574</v>
      </c>
      <c r="B745" s="309" t="s">
        <v>536</v>
      </c>
      <c r="C745" s="310">
        <v>32</v>
      </c>
      <c r="D745" s="311">
        <v>32</v>
      </c>
      <c r="E745" s="312">
        <v>43</v>
      </c>
      <c r="F745" s="316">
        <f>E745/D745*100</f>
        <v>134.375</v>
      </c>
    </row>
    <row r="746" spans="1:6" ht="15.75">
      <c r="A746" s="1482"/>
      <c r="B746" s="314" t="s">
        <v>537</v>
      </c>
      <c r="C746" s="315">
        <v>9</v>
      </c>
      <c r="D746" s="316">
        <v>8</v>
      </c>
      <c r="E746" s="317">
        <v>7</v>
      </c>
      <c r="F746" s="316">
        <f>E746/D746*100</f>
        <v>87.5</v>
      </c>
    </row>
    <row r="747" spans="1:6" ht="15.75">
      <c r="A747" s="1482"/>
      <c r="B747" s="314" t="s">
        <v>816</v>
      </c>
      <c r="C747" s="315">
        <v>1862</v>
      </c>
      <c r="D747" s="316">
        <v>1862</v>
      </c>
      <c r="E747" s="317">
        <v>1642</v>
      </c>
      <c r="F747" s="316">
        <f>E747/D747*100</f>
        <v>88.18474758324383</v>
      </c>
    </row>
    <row r="748" spans="1:6" ht="15.75">
      <c r="A748" s="1482"/>
      <c r="B748" s="314" t="s">
        <v>855</v>
      </c>
      <c r="C748" s="315"/>
      <c r="D748" s="316"/>
      <c r="E748" s="317"/>
      <c r="F748" s="316"/>
    </row>
    <row r="749" spans="1:6" ht="15.75">
      <c r="A749" s="1482"/>
      <c r="B749" s="314" t="s">
        <v>538</v>
      </c>
      <c r="C749" s="315"/>
      <c r="D749" s="316"/>
      <c r="E749" s="317"/>
      <c r="F749" s="316"/>
    </row>
    <row r="750" spans="1:6" ht="19.5" customHeight="1">
      <c r="A750" s="1482"/>
      <c r="B750" s="319" t="s">
        <v>539</v>
      </c>
      <c r="C750" s="315"/>
      <c r="D750" s="316"/>
      <c r="E750" s="317"/>
      <c r="F750" s="316"/>
    </row>
    <row r="751" spans="1:6" ht="15.75">
      <c r="A751" s="1482"/>
      <c r="B751" s="320" t="s">
        <v>540</v>
      </c>
      <c r="C751" s="315"/>
      <c r="D751" s="316"/>
      <c r="E751" s="317"/>
      <c r="F751" s="316"/>
    </row>
    <row r="752" spans="1:6" ht="15.75">
      <c r="A752" s="1482"/>
      <c r="B752" s="314" t="s">
        <v>541</v>
      </c>
      <c r="C752" s="315"/>
      <c r="D752" s="316"/>
      <c r="E752" s="317"/>
      <c r="F752" s="316"/>
    </row>
    <row r="753" spans="1:6" ht="15.75">
      <c r="A753" s="1482"/>
      <c r="B753" s="319" t="s">
        <v>542</v>
      </c>
      <c r="C753" s="315"/>
      <c r="D753" s="316"/>
      <c r="E753" s="317"/>
      <c r="F753" s="316"/>
    </row>
    <row r="754" spans="1:6" ht="15.75">
      <c r="A754" s="1482"/>
      <c r="B754" s="319" t="s">
        <v>543</v>
      </c>
      <c r="C754" s="315"/>
      <c r="D754" s="316"/>
      <c r="E754" s="317"/>
      <c r="F754" s="316"/>
    </row>
    <row r="755" spans="1:6" ht="15.75">
      <c r="A755" s="1482"/>
      <c r="B755" s="319" t="s">
        <v>854</v>
      </c>
      <c r="C755" s="315"/>
      <c r="D755" s="316"/>
      <c r="E755" s="317"/>
      <c r="F755" s="316"/>
    </row>
    <row r="756" spans="1:6" ht="15.75">
      <c r="A756" s="1482"/>
      <c r="B756" s="319" t="s">
        <v>857</v>
      </c>
      <c r="C756" s="315"/>
      <c r="D756" s="316"/>
      <c r="E756" s="317"/>
      <c r="F756" s="316"/>
    </row>
    <row r="757" spans="1:6" ht="15.75">
      <c r="A757" s="1482"/>
      <c r="B757" s="319" t="s">
        <v>544</v>
      </c>
      <c r="C757" s="315"/>
      <c r="D757" s="316"/>
      <c r="E757" s="317"/>
      <c r="F757" s="316"/>
    </row>
    <row r="758" spans="1:6" ht="15.75">
      <c r="A758" s="1482"/>
      <c r="B758" s="319" t="s">
        <v>545</v>
      </c>
      <c r="C758" s="315"/>
      <c r="D758" s="316"/>
      <c r="E758" s="317"/>
      <c r="F758" s="316"/>
    </row>
    <row r="759" spans="1:6" ht="16.5" thickBot="1">
      <c r="A759" s="1482"/>
      <c r="B759" s="319" t="s">
        <v>546</v>
      </c>
      <c r="C759" s="315"/>
      <c r="D759" s="316"/>
      <c r="E759" s="317"/>
      <c r="F759" s="316"/>
    </row>
    <row r="760" spans="1:6" ht="16.5" thickBot="1">
      <c r="A760" s="1482"/>
      <c r="B760" s="322" t="s">
        <v>810</v>
      </c>
      <c r="C760" s="323">
        <f>SUM(C745:C759)</f>
        <v>1903</v>
      </c>
      <c r="D760" s="324">
        <f>SUM(D745:D753)</f>
        <v>1902</v>
      </c>
      <c r="E760" s="323">
        <f>SUM(E745:E753)</f>
        <v>1692</v>
      </c>
      <c r="F760" s="323">
        <f>E760/D760*100</f>
        <v>88.95899053627761</v>
      </c>
    </row>
    <row r="761" spans="1:6" ht="16.5" thickBot="1">
      <c r="A761" s="1483"/>
      <c r="B761" s="322" t="s">
        <v>547</v>
      </c>
      <c r="C761" s="323"/>
      <c r="D761" s="324"/>
      <c r="E761" s="325"/>
      <c r="F761" s="326"/>
    </row>
    <row r="762" spans="1:6" ht="15.75">
      <c r="A762" s="1481" t="s">
        <v>575</v>
      </c>
      <c r="B762" s="309" t="s">
        <v>536</v>
      </c>
      <c r="C762" s="310"/>
      <c r="D762" s="311"/>
      <c r="E762" s="312"/>
      <c r="F762" s="311"/>
    </row>
    <row r="763" spans="1:6" ht="15.75">
      <c r="A763" s="1482"/>
      <c r="B763" s="314" t="s">
        <v>537</v>
      </c>
      <c r="C763" s="315"/>
      <c r="D763" s="316"/>
      <c r="E763" s="317"/>
      <c r="F763" s="316"/>
    </row>
    <row r="764" spans="1:6" ht="15.75">
      <c r="A764" s="1482"/>
      <c r="B764" s="314" t="s">
        <v>816</v>
      </c>
      <c r="C764" s="315">
        <v>914</v>
      </c>
      <c r="D764" s="316">
        <v>924</v>
      </c>
      <c r="E764" s="317">
        <v>315</v>
      </c>
      <c r="F764" s="316">
        <f>E764/D764*100</f>
        <v>34.090909090909086</v>
      </c>
    </row>
    <row r="765" spans="1:6" ht="15.75">
      <c r="A765" s="1482"/>
      <c r="B765" s="314" t="s">
        <v>855</v>
      </c>
      <c r="C765" s="315"/>
      <c r="D765" s="316"/>
      <c r="E765" s="317"/>
      <c r="F765" s="316"/>
    </row>
    <row r="766" spans="1:6" ht="15.75">
      <c r="A766" s="1482"/>
      <c r="B766" s="314" t="s">
        <v>538</v>
      </c>
      <c r="C766" s="315"/>
      <c r="D766" s="316"/>
      <c r="E766" s="317"/>
      <c r="F766" s="316"/>
    </row>
    <row r="767" spans="1:6" ht="19.5" customHeight="1">
      <c r="A767" s="1482"/>
      <c r="B767" s="319" t="s">
        <v>539</v>
      </c>
      <c r="C767" s="315"/>
      <c r="D767" s="316"/>
      <c r="E767" s="317"/>
      <c r="F767" s="316"/>
    </row>
    <row r="768" spans="1:6" ht="15.75">
      <c r="A768" s="1482"/>
      <c r="B768" s="320" t="s">
        <v>540</v>
      </c>
      <c r="C768" s="315"/>
      <c r="D768" s="316"/>
      <c r="E768" s="317"/>
      <c r="F768" s="316"/>
    </row>
    <row r="769" spans="1:6" ht="15.75">
      <c r="A769" s="1482"/>
      <c r="B769" s="314" t="s">
        <v>541</v>
      </c>
      <c r="C769" s="315"/>
      <c r="D769" s="316"/>
      <c r="E769" s="317"/>
      <c r="F769" s="316"/>
    </row>
    <row r="770" spans="1:6" ht="15.75">
      <c r="A770" s="1482"/>
      <c r="B770" s="319" t="s">
        <v>542</v>
      </c>
      <c r="C770" s="315"/>
      <c r="D770" s="316"/>
      <c r="E770" s="317"/>
      <c r="F770" s="316"/>
    </row>
    <row r="771" spans="1:6" ht="15.75">
      <c r="A771" s="1482"/>
      <c r="B771" s="319" t="s">
        <v>543</v>
      </c>
      <c r="C771" s="315"/>
      <c r="D771" s="316"/>
      <c r="E771" s="317"/>
      <c r="F771" s="316"/>
    </row>
    <row r="772" spans="1:6" ht="15.75">
      <c r="A772" s="1482"/>
      <c r="B772" s="319" t="s">
        <v>854</v>
      </c>
      <c r="C772" s="315"/>
      <c r="D772" s="316"/>
      <c r="E772" s="317"/>
      <c r="F772" s="316"/>
    </row>
    <row r="773" spans="1:6" ht="15.75">
      <c r="A773" s="1482"/>
      <c r="B773" s="319" t="s">
        <v>857</v>
      </c>
      <c r="C773" s="315"/>
      <c r="D773" s="316"/>
      <c r="E773" s="317"/>
      <c r="F773" s="316"/>
    </row>
    <row r="774" spans="1:6" ht="15.75">
      <c r="A774" s="1482"/>
      <c r="B774" s="319" t="s">
        <v>544</v>
      </c>
      <c r="C774" s="315"/>
      <c r="D774" s="316"/>
      <c r="E774" s="317"/>
      <c r="F774" s="316"/>
    </row>
    <row r="775" spans="1:6" ht="15.75">
      <c r="A775" s="1482"/>
      <c r="B775" s="319" t="s">
        <v>545</v>
      </c>
      <c r="C775" s="315"/>
      <c r="D775" s="316"/>
      <c r="E775" s="317"/>
      <c r="F775" s="316"/>
    </row>
    <row r="776" spans="1:6" ht="16.5" thickBot="1">
      <c r="A776" s="1482"/>
      <c r="B776" s="319" t="s">
        <v>546</v>
      </c>
      <c r="C776" s="315"/>
      <c r="D776" s="316"/>
      <c r="E776" s="317"/>
      <c r="F776" s="316"/>
    </row>
    <row r="777" spans="1:6" ht="16.5" thickBot="1">
      <c r="A777" s="1482"/>
      <c r="B777" s="322" t="s">
        <v>810</v>
      </c>
      <c r="C777" s="323">
        <f>SUM(C762:C776)</f>
        <v>914</v>
      </c>
      <c r="D777" s="324">
        <f>SUM(D762:D770)</f>
        <v>924</v>
      </c>
      <c r="E777" s="323">
        <f>SUM(E762:E770)</f>
        <v>315</v>
      </c>
      <c r="F777" s="323">
        <f aca="true" t="shared" si="1" ref="F777:F795">E777/D777*100</f>
        <v>34.090909090909086</v>
      </c>
    </row>
    <row r="778" spans="1:6" ht="16.5" thickBot="1">
      <c r="A778" s="1483"/>
      <c r="B778" s="322" t="s">
        <v>547</v>
      </c>
      <c r="C778" s="323"/>
      <c r="D778" s="324"/>
      <c r="E778" s="325"/>
      <c r="F778" s="326"/>
    </row>
    <row r="779" spans="1:6" ht="16.5" thickBot="1">
      <c r="A779" s="1481" t="s">
        <v>810</v>
      </c>
      <c r="B779" s="327" t="s">
        <v>536</v>
      </c>
      <c r="C779" s="328">
        <f aca="true" t="shared" si="2" ref="C779:C793">C196+C179+C161+C144+C127+C110+C93+C7+C24+C41+C58+C75+C762+C745+C710+C693+C676+C659+C642+C624+C607+C590+C574+C557+C539+C522+C488+C471+C247+C454+C436+C419+C402+C385+C351+C333+C316+C299+C282+C265+C230+C213</f>
        <v>44590</v>
      </c>
      <c r="D779" s="328">
        <f>D196+D179+D161+D144+D127+D110+D93+D7+D24+D41+D58+D75+D762+D745+D710+D693+D676+D659+D642+D624+D607+D590+D574+D557+D539+D522+D488+D728+D471+D247+D454+D436+D419+D402+D385+D351+D333+D316+D299+D282+D265+D230+D213</f>
        <v>315302</v>
      </c>
      <c r="E779" s="328">
        <f>E196+E179+E161+E144+E127+E110+E93+E7+E24+E41+E58+E75+E762+E745+E710+E693+E676+E659+E642+E624+E607+E590+E574+E557+E539+E522+E488+E728+E471+E247+E454+E436+E419+E402+E385+E351+E333+E316+E299+E282+E265+E230+E213</f>
        <v>290727</v>
      </c>
      <c r="F779" s="323">
        <f t="shared" si="1"/>
        <v>92.20588515137868</v>
      </c>
    </row>
    <row r="780" spans="1:6" ht="16.5" thickBot="1">
      <c r="A780" s="1482"/>
      <c r="B780" s="329" t="s">
        <v>537</v>
      </c>
      <c r="C780" s="328">
        <f t="shared" si="2"/>
        <v>8483</v>
      </c>
      <c r="D780" s="328">
        <f>D197+D180+D162+D145+D128+D111+D94+D8+D25+D42+D59+D76+D763+D746+D711+D694+D677+D660+D643+D625+D608+D591+D575+D558+D540+D523+D729+D489+D472+D248+D455+D437+D420+D403+D386+D352+D334+D317+D300+D283+D266+D231+D214</f>
        <v>44944</v>
      </c>
      <c r="E780" s="328">
        <f>E197+E180+E162+E145+E128+E111+E94+E8+E25+E42+E59+E76+E763+E746+E711+E694+E677+E660+E643+E625+E608+E591+E575+E558+E540+E523+E729+E489+E472+E248+E455+E437+E420+E403+E386+E352+E334+E317+E300+E283+E266+E231+E214</f>
        <v>41615</v>
      </c>
      <c r="F780" s="323">
        <f t="shared" si="1"/>
        <v>92.59300462798149</v>
      </c>
    </row>
    <row r="781" spans="1:6" ht="16.5" thickBot="1">
      <c r="A781" s="1482"/>
      <c r="B781" s="329" t="s">
        <v>816</v>
      </c>
      <c r="C781" s="328">
        <f t="shared" si="2"/>
        <v>46641</v>
      </c>
      <c r="D781" s="328">
        <f>D198+D181+D163+D146+D129+D112+D95+D9+D26+D43+D60+D77+D764+D747+D370+D730+D712+D695+D678+D661+D644+D626+D609+D592+D576+D559+D541+D524+D490+D473+D249+D456+D438+D421+D404+D387+D353+D335+D318+D301+D284+D267+D232+D215</f>
        <v>128002</v>
      </c>
      <c r="E781" s="328">
        <f>E198+E181+E163+E146+E129+E112+E95+E9+E26+E43+E60+E77+E764+E747+E370+E730+E712+E695+E678+E661+E644+E626+E609+E592+E576+E559+E541+E524+E490+E473+E249+E456+E438+E421+E404+E387+E353+E335+E318+E301+E284+E267+E232+E215</f>
        <v>109250</v>
      </c>
      <c r="F781" s="323">
        <f t="shared" si="1"/>
        <v>85.3502289026734</v>
      </c>
    </row>
    <row r="782" spans="1:6" ht="16.5" thickBot="1">
      <c r="A782" s="1482"/>
      <c r="B782" s="329" t="s">
        <v>855</v>
      </c>
      <c r="C782" s="328">
        <f t="shared" si="2"/>
        <v>152492</v>
      </c>
      <c r="D782" s="328">
        <f>D199+D182+D164+D147+D130+D113+D96+D10+D27+D508+D44+D61+D78+D765+D748+D713+D696+D679+D662+D645+D627+D610+D593+D577+D560+D542+D525+D491+D474+D250+D457+D439+D422+D405+D388+D354+D336+D319+D302+D285+D268+D233+D216</f>
        <v>139956</v>
      </c>
      <c r="E782" s="328">
        <f>E199+E182+E164+E147+E130+E113+E96+E10+E27+E508+E44+E61+E78+E765+E748+E713+E696+E679+E662+E645+E627+E610+E593+E577+E560+E542+E525+E491+E474+E250+E457+E439+E422+E405+E388+E354+E336+E319+E302+E285+E268+E233+E216</f>
        <v>133426</v>
      </c>
      <c r="F782" s="323">
        <f t="shared" si="1"/>
        <v>95.33424790648489</v>
      </c>
    </row>
    <row r="783" spans="1:6" ht="16.5" thickBot="1">
      <c r="A783" s="1482"/>
      <c r="B783" s="329" t="s">
        <v>538</v>
      </c>
      <c r="C783" s="328">
        <f t="shared" si="2"/>
        <v>17045</v>
      </c>
      <c r="D783" s="328">
        <f>D200+D183+D165+D148+D131+D114+D97+D11+D28+D45+D62+D79+D766+D749+D714+D697+D680+D663+D646+D628+D611+D594+D578+D561+D543+D526+D492+D475+D251+D458+D440+D423+D406+D389+D355+D337+D320+D303+D286+D269+D234+D217</f>
        <v>17301</v>
      </c>
      <c r="E783" s="328">
        <f>E200+E183+E165+E148+E131+E114+E97+E11+E28+E45+E62+E79+E766+E749+E714+E697+E680+E663+E646+E628+E611+E594+E578+E561+E543+E526+E492+E475+E251+E458+E440+E423+E406+E389+E355+E337+E320+E303+E286+E269+E234+E217</f>
        <v>17051</v>
      </c>
      <c r="F783" s="323">
        <f t="shared" si="1"/>
        <v>98.554996820993</v>
      </c>
    </row>
    <row r="784" spans="1:6" ht="16.5" customHeight="1" thickBot="1">
      <c r="A784" s="1482"/>
      <c r="B784" s="330" t="s">
        <v>539</v>
      </c>
      <c r="C784" s="328">
        <f t="shared" si="2"/>
        <v>35358</v>
      </c>
      <c r="D784" s="328">
        <f>D201+D184+D166+D149+D132+D115+D98+D12+D29+D46+D63+D80+D767+D750+D715+D698+D681+D664+D647+D629+D612+D595+D579+D562+D544+D527+D493+D476+D252+D459+D441+D424+D407+D390+D356+D338+D321+D304+D287+D270+D235+D218</f>
        <v>30352</v>
      </c>
      <c r="E784" s="328">
        <f>E201+E184+E166+E149+E132+E115+E98+E12+E29+E46+E63+E80+E767+E750+E715+E698+E681+E664+E647+E629+E612+E595+E579+E562+E544+E527+E493+E476+E252+E459+E441+E424+E407+E390+E356+E338+E321+E304+E287+E270+E235+E218</f>
        <v>30402</v>
      </c>
      <c r="F784" s="323">
        <f t="shared" si="1"/>
        <v>100.16473379019504</v>
      </c>
    </row>
    <row r="785" spans="1:6" ht="16.5" thickBot="1">
      <c r="A785" s="1482"/>
      <c r="B785" s="331" t="s">
        <v>540</v>
      </c>
      <c r="C785" s="328">
        <f t="shared" si="2"/>
        <v>0</v>
      </c>
      <c r="D785" s="328">
        <f>D185+D167+D150+D133+D116+D99+D13+D30+D47+D64+D81+D768+D751+D716+D699+D682+D665+D648+D630+D613+D596+D580+D563+D545+D528+D494+D477+D253+D460+D442+D425+D408+D391+D357+D339+D322+D305+D288+D271+D236+D219</f>
        <v>387</v>
      </c>
      <c r="E785" s="328">
        <f aca="true" t="shared" si="3" ref="E785:E793">E202+E185+E167+E150+E133+E116+E99+E13+E30+E47+E64+E81+E768+E751+E716+E699+E682+E665+E648+E630+E613+E596+E580+E563+E545+E528+E494+E477+E253+E460+E442+E425+E408+E391+E357+E339+E322+E305+E288+E271+E236+E219</f>
        <v>387</v>
      </c>
      <c r="F785" s="323">
        <f t="shared" si="1"/>
        <v>100</v>
      </c>
    </row>
    <row r="786" spans="1:6" ht="16.5" thickBot="1">
      <c r="A786" s="1482"/>
      <c r="B786" s="329" t="s">
        <v>541</v>
      </c>
      <c r="C786" s="328">
        <f t="shared" si="2"/>
        <v>5500</v>
      </c>
      <c r="D786" s="328">
        <f aca="true" t="shared" si="4" ref="D786:D793">D203+D186+D168+D151+D134+D117+D100+D14+D31+D48+D65+D82+D769+D752+D717+D700+D683+D666+D649+D631+D614+D597+D581+D564+D546+D529+D495+D478+D254+D461+D443+D426+D409+D392+D358+D340+D323+D306+D289+D272+D237+D220</f>
        <v>0</v>
      </c>
      <c r="E786" s="328">
        <f t="shared" si="3"/>
        <v>0</v>
      </c>
      <c r="F786" s="323"/>
    </row>
    <row r="787" spans="1:6" ht="16.5" thickBot="1">
      <c r="A787" s="1482"/>
      <c r="B787" s="330" t="s">
        <v>542</v>
      </c>
      <c r="C787" s="328">
        <f t="shared" si="2"/>
        <v>12626</v>
      </c>
      <c r="D787" s="328">
        <f t="shared" si="4"/>
        <v>13623</v>
      </c>
      <c r="E787" s="328">
        <f t="shared" si="3"/>
        <v>13493</v>
      </c>
      <c r="F787" s="323">
        <f t="shared" si="1"/>
        <v>99.04573148352051</v>
      </c>
    </row>
    <row r="788" spans="1:6" ht="16.5" thickBot="1">
      <c r="A788" s="1482"/>
      <c r="B788" s="330" t="s">
        <v>543</v>
      </c>
      <c r="C788" s="328">
        <f t="shared" si="2"/>
        <v>32727</v>
      </c>
      <c r="D788" s="328">
        <f t="shared" si="4"/>
        <v>32727</v>
      </c>
      <c r="E788" s="328">
        <f t="shared" si="3"/>
        <v>0</v>
      </c>
      <c r="F788" s="323">
        <f t="shared" si="1"/>
        <v>0</v>
      </c>
    </row>
    <row r="789" spans="1:6" ht="16.5" thickBot="1">
      <c r="A789" s="1482"/>
      <c r="B789" s="330" t="s">
        <v>854</v>
      </c>
      <c r="C789" s="328">
        <f t="shared" si="2"/>
        <v>11688</v>
      </c>
      <c r="D789" s="328">
        <f t="shared" si="4"/>
        <v>12515</v>
      </c>
      <c r="E789" s="328">
        <f t="shared" si="3"/>
        <v>1171</v>
      </c>
      <c r="F789" s="323">
        <f t="shared" si="1"/>
        <v>9.356771873751498</v>
      </c>
    </row>
    <row r="790" spans="1:6" ht="16.5" thickBot="1">
      <c r="A790" s="1482"/>
      <c r="B790" s="330" t="s">
        <v>857</v>
      </c>
      <c r="C790" s="328">
        <f t="shared" si="2"/>
        <v>385100</v>
      </c>
      <c r="D790" s="328">
        <f t="shared" si="4"/>
        <v>461251</v>
      </c>
      <c r="E790" s="328">
        <f t="shared" si="3"/>
        <v>133111</v>
      </c>
      <c r="F790" s="323">
        <f t="shared" si="1"/>
        <v>28.858690821266514</v>
      </c>
    </row>
    <row r="791" spans="1:6" ht="16.5" thickBot="1">
      <c r="A791" s="1482"/>
      <c r="B791" s="330" t="s">
        <v>544</v>
      </c>
      <c r="C791" s="328">
        <f t="shared" si="2"/>
        <v>40478</v>
      </c>
      <c r="D791" s="328">
        <f t="shared" si="4"/>
        <v>120656</v>
      </c>
      <c r="E791" s="328">
        <f t="shared" si="3"/>
        <v>111391</v>
      </c>
      <c r="F791" s="323">
        <f t="shared" si="1"/>
        <v>92.32114441055563</v>
      </c>
    </row>
    <row r="792" spans="1:6" ht="16.5" thickBot="1">
      <c r="A792" s="1482"/>
      <c r="B792" s="330" t="s">
        <v>545</v>
      </c>
      <c r="C792" s="328">
        <f t="shared" si="2"/>
        <v>8106</v>
      </c>
      <c r="D792" s="328">
        <f t="shared" si="4"/>
        <v>7854</v>
      </c>
      <c r="E792" s="328">
        <f t="shared" si="3"/>
        <v>6624</v>
      </c>
      <c r="F792" s="323">
        <f t="shared" si="1"/>
        <v>84.33919022154316</v>
      </c>
    </row>
    <row r="793" spans="1:6" ht="21" customHeight="1" thickBot="1">
      <c r="A793" s="1482"/>
      <c r="B793" s="330" t="s">
        <v>546</v>
      </c>
      <c r="C793" s="328">
        <f t="shared" si="2"/>
        <v>93885</v>
      </c>
      <c r="D793" s="328">
        <f t="shared" si="4"/>
        <v>87128</v>
      </c>
      <c r="E793" s="328">
        <f t="shared" si="3"/>
        <v>79565</v>
      </c>
      <c r="F793" s="323">
        <f t="shared" si="1"/>
        <v>91.31966761546231</v>
      </c>
    </row>
    <row r="794" spans="1:6" ht="16.5" thickBot="1">
      <c r="A794" s="1482"/>
      <c r="B794" s="322" t="s">
        <v>810</v>
      </c>
      <c r="C794" s="323">
        <f>SUM(C779:C793)</f>
        <v>894719</v>
      </c>
      <c r="D794" s="323">
        <f>SUM(D779:D793)</f>
        <v>1411998</v>
      </c>
      <c r="E794" s="323">
        <f>SUM(E779:E793)</f>
        <v>968213</v>
      </c>
      <c r="F794" s="323">
        <f t="shared" si="1"/>
        <v>68.57042290428174</v>
      </c>
    </row>
    <row r="795" spans="1:6" ht="16.5" thickBot="1">
      <c r="A795" s="1483"/>
      <c r="B795" s="322" t="s">
        <v>547</v>
      </c>
      <c r="C795" s="328">
        <f>C212+C195+C177+C160+C143+C126+C109+C23+C40+C57+C74+C91+C778+C761+C726+C709+C692+C675+C658+C640+C623+C606+C590+C573+C555+C538+C504+C487+C263+C271+C470+C452+C435+C418+C401+C367+C349+C332+C315+C298+C281+C246+C229</f>
        <v>87</v>
      </c>
      <c r="D795" s="328">
        <f>D212+D195+D177+D160+D143+D126+D109+D23+D40+D57+D74+D91+D778+D761+D726+D709+D692+D675+D658+D640+D623+D606+D590+D573+D555+D538+D504+D487+D263+D271+D470+D452+D435+D418+D401+D367+D349+D332+D315+D298+D281+D246+D229</f>
        <v>87</v>
      </c>
      <c r="E795" s="328">
        <f>E212+E195+E177+E160+E143+E126+E109+E23+E40+E57+E74+E91+E778+E761+E726+E709+E692+E675+E658+E640+E623+E606+E590+E573+E555+E538+E504+E487+E263+E271+E470+E452+E435+E418+E401+E367+E349+E332+E315+E298+E281+E246+E229</f>
        <v>87</v>
      </c>
      <c r="F795" s="323">
        <f t="shared" si="1"/>
        <v>100</v>
      </c>
    </row>
  </sheetData>
  <sheetProtection/>
  <mergeCells count="48">
    <mergeCell ref="E5:F5"/>
    <mergeCell ref="A7:A23"/>
    <mergeCell ref="A24:A40"/>
    <mergeCell ref="A368:A384"/>
    <mergeCell ref="A505:A521"/>
    <mergeCell ref="A110:A126"/>
    <mergeCell ref="A127:A143"/>
    <mergeCell ref="A144:A160"/>
    <mergeCell ref="A161:A177"/>
    <mergeCell ref="A607:A623"/>
    <mergeCell ref="A316:A332"/>
    <mergeCell ref="A333:A349"/>
    <mergeCell ref="A351:A367"/>
    <mergeCell ref="A385:A401"/>
    <mergeCell ref="A247:A263"/>
    <mergeCell ref="A265:A281"/>
    <mergeCell ref="A282:A298"/>
    <mergeCell ref="A299:A315"/>
    <mergeCell ref="A488:A504"/>
    <mergeCell ref="A41:A57"/>
    <mergeCell ref="A58:A74"/>
    <mergeCell ref="A75:A91"/>
    <mergeCell ref="A93:A109"/>
    <mergeCell ref="A590:A606"/>
    <mergeCell ref="A179:A195"/>
    <mergeCell ref="A196:A212"/>
    <mergeCell ref="A213:A229"/>
    <mergeCell ref="A230:A246"/>
    <mergeCell ref="A539:A555"/>
    <mergeCell ref="A557:A573"/>
    <mergeCell ref="A574:A589"/>
    <mergeCell ref="A745:A761"/>
    <mergeCell ref="A762:A778"/>
    <mergeCell ref="A402:A418"/>
    <mergeCell ref="A419:A435"/>
    <mergeCell ref="A436:A452"/>
    <mergeCell ref="A454:A470"/>
    <mergeCell ref="A471:A487"/>
    <mergeCell ref="A3:F3"/>
    <mergeCell ref="A779:A795"/>
    <mergeCell ref="A624:A640"/>
    <mergeCell ref="A642:A658"/>
    <mergeCell ref="A659:A675"/>
    <mergeCell ref="A676:A692"/>
    <mergeCell ref="A693:A709"/>
    <mergeCell ref="A710:A726"/>
    <mergeCell ref="A728:A744"/>
    <mergeCell ref="A522:A5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3" r:id="rId1"/>
  <headerFooter alignWithMargins="0">
    <oddHeader>&amp;R2/1)a sz. melléklet
.../2014. (...) Egyek Önk.</oddHeader>
  </headerFooter>
  <rowBreaks count="8" manualBreakCount="8">
    <brk id="91" max="5" man="1"/>
    <brk id="177" max="5" man="1"/>
    <brk id="263" max="5" man="1"/>
    <brk id="349" max="5" man="1"/>
    <brk id="452" max="5" man="1"/>
    <brk id="555" max="5" man="1"/>
    <brk id="640" max="5" man="1"/>
    <brk id="726" max="5" man="1"/>
  </rowBreaks>
  <colBreaks count="2" manualBreakCount="2">
    <brk id="6" max="743" man="1"/>
    <brk id="15" max="7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H138"/>
  <sheetViews>
    <sheetView view="pageLayout" zoomScaleSheetLayoutView="100" workbookViewId="0" topLeftCell="A1">
      <selection activeCell="A3" sqref="A3:G3"/>
    </sheetView>
  </sheetViews>
  <sheetFormatPr defaultColWidth="9.00390625" defaultRowHeight="12.75"/>
  <cols>
    <col min="1" max="1" width="38.125" style="254" customWidth="1"/>
    <col min="2" max="2" width="46.125" style="255" customWidth="1"/>
    <col min="3" max="3" width="11.375" style="255" bestFit="1" customWidth="1"/>
    <col min="4" max="4" width="15.125" style="255" bestFit="1" customWidth="1"/>
    <col min="5" max="5" width="12.875" style="255" customWidth="1"/>
    <col min="6" max="6" width="9.375" style="255" bestFit="1" customWidth="1"/>
    <col min="7" max="7" width="18.00390625" style="0" customWidth="1"/>
    <col min="8" max="9" width="15.25390625" style="0" customWidth="1"/>
  </cols>
  <sheetData>
    <row r="3" spans="1:8" ht="36" customHeight="1">
      <c r="A3" s="1460" t="s">
        <v>1295</v>
      </c>
      <c r="B3" s="1460"/>
      <c r="C3" s="1460"/>
      <c r="D3" s="1460"/>
      <c r="E3" s="1460"/>
      <c r="F3" s="1460"/>
      <c r="G3" s="1460"/>
      <c r="H3" s="34"/>
    </row>
    <row r="5" ht="16.5" thickBot="1">
      <c r="G5" s="332" t="s">
        <v>808</v>
      </c>
    </row>
    <row r="6" spans="1:6" ht="16.5" thickBot="1">
      <c r="A6" s="306" t="s">
        <v>853</v>
      </c>
      <c r="B6" s="307" t="s">
        <v>534</v>
      </c>
      <c r="C6" s="308" t="s">
        <v>963</v>
      </c>
      <c r="D6" s="308" t="s">
        <v>964</v>
      </c>
      <c r="E6" s="308" t="s">
        <v>965</v>
      </c>
      <c r="F6" s="308" t="s">
        <v>1014</v>
      </c>
    </row>
    <row r="7" spans="1:8" ht="15.75">
      <c r="A7" s="1481" t="s">
        <v>578</v>
      </c>
      <c r="B7" s="333" t="s">
        <v>536</v>
      </c>
      <c r="C7" s="311"/>
      <c r="D7" s="310"/>
      <c r="E7" s="334"/>
      <c r="F7" s="335"/>
      <c r="H7" s="313"/>
    </row>
    <row r="8" spans="1:6" ht="15.75">
      <c r="A8" s="1482"/>
      <c r="B8" s="336" t="s">
        <v>537</v>
      </c>
      <c r="C8" s="316"/>
      <c r="D8" s="315"/>
      <c r="E8" s="337"/>
      <c r="F8" s="338"/>
    </row>
    <row r="9" spans="1:8" ht="15.75">
      <c r="A9" s="1482"/>
      <c r="B9" s="336" t="s">
        <v>816</v>
      </c>
      <c r="C9" s="316">
        <v>311</v>
      </c>
      <c r="D9" s="315">
        <v>628</v>
      </c>
      <c r="E9" s="337">
        <v>299</v>
      </c>
      <c r="F9" s="338">
        <f>E9/D9*100</f>
        <v>47.611464968152866</v>
      </c>
      <c r="H9" s="2"/>
    </row>
    <row r="10" spans="1:8" ht="15.75">
      <c r="A10" s="1482"/>
      <c r="B10" s="336" t="s">
        <v>830</v>
      </c>
      <c r="C10" s="316"/>
      <c r="D10" s="315"/>
      <c r="E10" s="337"/>
      <c r="F10" s="338"/>
      <c r="H10" s="2"/>
    </row>
    <row r="11" spans="1:6" ht="15.75">
      <c r="A11" s="1482"/>
      <c r="B11" s="336" t="s">
        <v>538</v>
      </c>
      <c r="C11" s="316"/>
      <c r="D11" s="315"/>
      <c r="E11" s="337"/>
      <c r="F11" s="338"/>
    </row>
    <row r="12" spans="1:7" ht="15.75">
      <c r="A12" s="1482"/>
      <c r="B12" s="339" t="s">
        <v>539</v>
      </c>
      <c r="C12" s="316">
        <v>480</v>
      </c>
      <c r="D12" s="315">
        <v>343</v>
      </c>
      <c r="E12" s="337">
        <v>343</v>
      </c>
      <c r="F12" s="338">
        <f>E12/D12*100</f>
        <v>100</v>
      </c>
      <c r="G12" s="272"/>
    </row>
    <row r="13" spans="1:7" ht="15.75">
      <c r="A13" s="1482"/>
      <c r="B13" s="336" t="s">
        <v>541</v>
      </c>
      <c r="C13" s="316"/>
      <c r="D13" s="315"/>
      <c r="E13" s="337"/>
      <c r="F13" s="338"/>
      <c r="G13" s="14"/>
    </row>
    <row r="14" spans="1:7" ht="16.5" thickBot="1">
      <c r="A14" s="1482"/>
      <c r="B14" s="340" t="s">
        <v>542</v>
      </c>
      <c r="C14" s="321"/>
      <c r="D14" s="341"/>
      <c r="E14" s="342"/>
      <c r="F14" s="343"/>
      <c r="G14" s="275"/>
    </row>
    <row r="15" spans="1:7" ht="16.5" thickBot="1">
      <c r="A15" s="1482"/>
      <c r="B15" s="322" t="s">
        <v>810</v>
      </c>
      <c r="C15" s="323">
        <f>SUM(C7:C14)</f>
        <v>791</v>
      </c>
      <c r="D15" s="324">
        <f>SUM(D7:D14)</f>
        <v>971</v>
      </c>
      <c r="E15" s="323">
        <f>SUM(E7:E14)</f>
        <v>642</v>
      </c>
      <c r="F15" s="323">
        <f>E15/D15*100</f>
        <v>66.11740473738415</v>
      </c>
      <c r="G15" s="275"/>
    </row>
    <row r="16" spans="1:7" ht="16.5" thickBot="1">
      <c r="A16" s="1483"/>
      <c r="B16" s="322" t="s">
        <v>547</v>
      </c>
      <c r="C16" s="323"/>
      <c r="D16" s="324"/>
      <c r="E16" s="325"/>
      <c r="F16" s="326"/>
      <c r="G16" s="275"/>
    </row>
    <row r="17" spans="1:7" ht="15.75">
      <c r="A17" s="1481" t="s">
        <v>579</v>
      </c>
      <c r="B17" s="344" t="s">
        <v>536</v>
      </c>
      <c r="C17" s="345"/>
      <c r="D17" s="346"/>
      <c r="E17" s="347"/>
      <c r="F17" s="348"/>
      <c r="G17" s="275"/>
    </row>
    <row r="18" spans="1:7" ht="15.75">
      <c r="A18" s="1482"/>
      <c r="B18" s="336" t="s">
        <v>537</v>
      </c>
      <c r="C18" s="316"/>
      <c r="D18" s="315"/>
      <c r="E18" s="337"/>
      <c r="F18" s="338"/>
      <c r="G18" s="275"/>
    </row>
    <row r="19" spans="1:7" ht="15.75">
      <c r="A19" s="1482"/>
      <c r="B19" s="336" t="s">
        <v>816</v>
      </c>
      <c r="C19" s="316">
        <v>869</v>
      </c>
      <c r="D19" s="315">
        <v>434</v>
      </c>
      <c r="E19" s="337">
        <v>434</v>
      </c>
      <c r="F19" s="338">
        <f>E19/D19*100</f>
        <v>100</v>
      </c>
      <c r="G19" s="275"/>
    </row>
    <row r="20" spans="1:7" ht="15.75">
      <c r="A20" s="1482"/>
      <c r="B20" s="336" t="s">
        <v>830</v>
      </c>
      <c r="C20" s="316"/>
      <c r="D20" s="315"/>
      <c r="E20" s="337"/>
      <c r="F20" s="338"/>
      <c r="G20" s="275"/>
    </row>
    <row r="21" spans="1:7" ht="15.75">
      <c r="A21" s="1482"/>
      <c r="B21" s="336" t="s">
        <v>538</v>
      </c>
      <c r="C21" s="316"/>
      <c r="D21" s="315"/>
      <c r="E21" s="337"/>
      <c r="F21" s="338"/>
      <c r="G21" s="275"/>
    </row>
    <row r="22" spans="1:7" ht="15.75">
      <c r="A22" s="1482"/>
      <c r="B22" s="339" t="s">
        <v>539</v>
      </c>
      <c r="C22" s="316"/>
      <c r="D22" s="315"/>
      <c r="E22" s="337"/>
      <c r="F22" s="338"/>
      <c r="G22" s="275"/>
    </row>
    <row r="23" spans="1:7" ht="15.75">
      <c r="A23" s="1482"/>
      <c r="B23" s="336" t="s">
        <v>541</v>
      </c>
      <c r="C23" s="316"/>
      <c r="D23" s="315"/>
      <c r="E23" s="337"/>
      <c r="F23" s="338"/>
      <c r="G23" s="275"/>
    </row>
    <row r="24" spans="1:7" ht="16.5" thickBot="1">
      <c r="A24" s="1482"/>
      <c r="B24" s="340" t="s">
        <v>542</v>
      </c>
      <c r="C24" s="321"/>
      <c r="D24" s="341"/>
      <c r="E24" s="342"/>
      <c r="F24" s="343"/>
      <c r="G24" s="275"/>
    </row>
    <row r="25" spans="1:7" ht="16.5" thickBot="1">
      <c r="A25" s="1482"/>
      <c r="B25" s="322" t="s">
        <v>810</v>
      </c>
      <c r="C25" s="323">
        <f>SUM(C17:C24)</f>
        <v>869</v>
      </c>
      <c r="D25" s="324">
        <f>SUM(D17:D24)</f>
        <v>434</v>
      </c>
      <c r="E25" s="323">
        <f>SUM(E17:E24)</f>
        <v>434</v>
      </c>
      <c r="F25" s="323">
        <f>E25/D25*100</f>
        <v>100</v>
      </c>
      <c r="G25" s="275"/>
    </row>
    <row r="26" spans="1:7" ht="16.5" thickBot="1">
      <c r="A26" s="1483"/>
      <c r="B26" s="349" t="s">
        <v>547</v>
      </c>
      <c r="C26" s="350"/>
      <c r="D26" s="351"/>
      <c r="E26" s="352"/>
      <c r="F26" s="353"/>
      <c r="G26" s="275"/>
    </row>
    <row r="27" spans="1:7" ht="15.75">
      <c r="A27" s="1481" t="s">
        <v>968</v>
      </c>
      <c r="B27" s="344" t="s">
        <v>536</v>
      </c>
      <c r="C27" s="345">
        <v>1364</v>
      </c>
      <c r="D27" s="346">
        <v>1525</v>
      </c>
      <c r="E27" s="347">
        <v>1364</v>
      </c>
      <c r="F27" s="338">
        <f>E27/D27*100</f>
        <v>89.44262295081967</v>
      </c>
      <c r="G27" s="275"/>
    </row>
    <row r="28" spans="1:7" ht="15.75">
      <c r="A28" s="1482"/>
      <c r="B28" s="336" t="s">
        <v>537</v>
      </c>
      <c r="C28" s="316">
        <v>368</v>
      </c>
      <c r="D28" s="315">
        <v>412</v>
      </c>
      <c r="E28" s="337">
        <v>369</v>
      </c>
      <c r="F28" s="338">
        <f>E28/D28*100</f>
        <v>89.56310679611651</v>
      </c>
      <c r="G28" s="275"/>
    </row>
    <row r="29" spans="1:7" ht="15.75">
      <c r="A29" s="1482"/>
      <c r="B29" s="336" t="s">
        <v>816</v>
      </c>
      <c r="C29" s="316"/>
      <c r="D29" s="315">
        <v>452</v>
      </c>
      <c r="E29" s="337">
        <v>447</v>
      </c>
      <c r="F29" s="338">
        <f>E29/D29*100</f>
        <v>98.89380530973452</v>
      </c>
      <c r="G29" s="288"/>
    </row>
    <row r="30" spans="1:7" ht="15.75">
      <c r="A30" s="1482"/>
      <c r="B30" s="336" t="s">
        <v>830</v>
      </c>
      <c r="C30" s="316"/>
      <c r="D30" s="315"/>
      <c r="E30" s="337"/>
      <c r="F30" s="338"/>
      <c r="G30" s="1"/>
    </row>
    <row r="31" spans="1:7" ht="15.75">
      <c r="A31" s="1482"/>
      <c r="B31" s="336" t="s">
        <v>538</v>
      </c>
      <c r="C31" s="316"/>
      <c r="D31" s="315"/>
      <c r="E31" s="337"/>
      <c r="F31" s="338"/>
      <c r="G31" s="1"/>
    </row>
    <row r="32" spans="1:6" ht="15.75">
      <c r="A32" s="1482"/>
      <c r="B32" s="339" t="s">
        <v>539</v>
      </c>
      <c r="C32" s="316"/>
      <c r="D32" s="315">
        <v>3386</v>
      </c>
      <c r="E32" s="337">
        <v>3385</v>
      </c>
      <c r="F32" s="338">
        <f>E32/D32*100</f>
        <v>99.97046662728883</v>
      </c>
    </row>
    <row r="33" spans="1:6" ht="15.75">
      <c r="A33" s="1482"/>
      <c r="B33" s="336" t="s">
        <v>541</v>
      </c>
      <c r="C33" s="316"/>
      <c r="D33" s="315"/>
      <c r="E33" s="337"/>
      <c r="F33" s="338"/>
    </row>
    <row r="34" spans="1:6" ht="16.5" thickBot="1">
      <c r="A34" s="1482"/>
      <c r="B34" s="340" t="s">
        <v>542</v>
      </c>
      <c r="C34" s="321"/>
      <c r="D34" s="341"/>
      <c r="E34" s="342"/>
      <c r="F34" s="343"/>
    </row>
    <row r="35" spans="1:6" ht="16.5" thickBot="1">
      <c r="A35" s="1482"/>
      <c r="B35" s="322" t="s">
        <v>810</v>
      </c>
      <c r="C35" s="323">
        <f>SUM(C27:C34)</f>
        <v>1732</v>
      </c>
      <c r="D35" s="324">
        <f>SUM(D27:D34)</f>
        <v>5775</v>
      </c>
      <c r="E35" s="323">
        <f>SUM(E27:E34)</f>
        <v>5565</v>
      </c>
      <c r="F35" s="323">
        <f>E35/D35*100</f>
        <v>96.36363636363636</v>
      </c>
    </row>
    <row r="36" spans="1:6" ht="16.5" thickBot="1">
      <c r="A36" s="1483"/>
      <c r="B36" s="349" t="s">
        <v>547</v>
      </c>
      <c r="C36" s="350">
        <v>2</v>
      </c>
      <c r="D36" s="351">
        <v>2</v>
      </c>
      <c r="E36" s="352">
        <v>2</v>
      </c>
      <c r="F36" s="323">
        <f>E36/D36*100</f>
        <v>100</v>
      </c>
    </row>
    <row r="37" spans="1:6" ht="15.75">
      <c r="A37" s="1481" t="s">
        <v>560</v>
      </c>
      <c r="B37" s="344" t="s">
        <v>536</v>
      </c>
      <c r="C37" s="345"/>
      <c r="D37" s="346"/>
      <c r="E37" s="347"/>
      <c r="F37" s="348"/>
    </row>
    <row r="38" spans="1:6" ht="15.75">
      <c r="A38" s="1482"/>
      <c r="B38" s="336" t="s">
        <v>537</v>
      </c>
      <c r="C38" s="316"/>
      <c r="D38" s="315"/>
      <c r="E38" s="337"/>
      <c r="F38" s="338"/>
    </row>
    <row r="39" spans="1:6" ht="15.75">
      <c r="A39" s="1482"/>
      <c r="B39" s="336" t="s">
        <v>816</v>
      </c>
      <c r="C39" s="316">
        <v>384</v>
      </c>
      <c r="D39" s="315">
        <v>384</v>
      </c>
      <c r="E39" s="337">
        <v>183</v>
      </c>
      <c r="F39" s="338">
        <f>E39/D39*100</f>
        <v>47.65625</v>
      </c>
    </row>
    <row r="40" spans="1:6" ht="15.75">
      <c r="A40" s="1482"/>
      <c r="B40" s="336" t="s">
        <v>830</v>
      </c>
      <c r="C40" s="316"/>
      <c r="D40" s="315"/>
      <c r="E40" s="337"/>
      <c r="F40" s="338"/>
    </row>
    <row r="41" spans="1:6" ht="15.75">
      <c r="A41" s="1482"/>
      <c r="B41" s="336" t="s">
        <v>538</v>
      </c>
      <c r="C41" s="316"/>
      <c r="D41" s="315"/>
      <c r="E41" s="337"/>
      <c r="F41" s="338"/>
    </row>
    <row r="42" spans="1:6" ht="15.75">
      <c r="A42" s="1482"/>
      <c r="B42" s="339" t="s">
        <v>539</v>
      </c>
      <c r="C42" s="316"/>
      <c r="D42" s="315"/>
      <c r="E42" s="337"/>
      <c r="F42" s="338"/>
    </row>
    <row r="43" spans="1:6" ht="15.75">
      <c r="A43" s="1482"/>
      <c r="B43" s="336" t="s">
        <v>541</v>
      </c>
      <c r="C43" s="316"/>
      <c r="D43" s="315"/>
      <c r="E43" s="337"/>
      <c r="F43" s="338"/>
    </row>
    <row r="44" spans="1:6" ht="16.5" thickBot="1">
      <c r="A44" s="1482"/>
      <c r="B44" s="340" t="s">
        <v>542</v>
      </c>
      <c r="C44" s="321"/>
      <c r="D44" s="341"/>
      <c r="E44" s="342"/>
      <c r="F44" s="343"/>
    </row>
    <row r="45" spans="1:6" ht="16.5" thickBot="1">
      <c r="A45" s="1482"/>
      <c r="B45" s="322" t="s">
        <v>810</v>
      </c>
      <c r="C45" s="323">
        <f>SUM(C37:C44)</f>
        <v>384</v>
      </c>
      <c r="D45" s="324">
        <f>SUM(D37:D44)</f>
        <v>384</v>
      </c>
      <c r="E45" s="323">
        <f>SUM(E37:E44)</f>
        <v>183</v>
      </c>
      <c r="F45" s="323">
        <f>E45/D45*100</f>
        <v>47.65625</v>
      </c>
    </row>
    <row r="46" spans="1:6" ht="16.5" thickBot="1">
      <c r="A46" s="1483"/>
      <c r="B46" s="349" t="s">
        <v>547</v>
      </c>
      <c r="C46" s="350"/>
      <c r="D46" s="351"/>
      <c r="E46" s="352"/>
      <c r="F46" s="354"/>
    </row>
    <row r="47" spans="1:6" ht="15.75">
      <c r="A47" s="1481" t="s">
        <v>580</v>
      </c>
      <c r="B47" s="344" t="s">
        <v>536</v>
      </c>
      <c r="C47" s="345"/>
      <c r="D47" s="346"/>
      <c r="E47" s="347"/>
      <c r="F47" s="348"/>
    </row>
    <row r="48" spans="1:6" ht="15.75">
      <c r="A48" s="1482"/>
      <c r="B48" s="336" t="s">
        <v>537</v>
      </c>
      <c r="C48" s="316"/>
      <c r="D48" s="315"/>
      <c r="E48" s="337"/>
      <c r="F48" s="338"/>
    </row>
    <row r="49" spans="1:6" ht="15.75">
      <c r="A49" s="1482"/>
      <c r="B49" s="336" t="s">
        <v>816</v>
      </c>
      <c r="C49" s="316">
        <v>659</v>
      </c>
      <c r="D49" s="315">
        <v>5666</v>
      </c>
      <c r="E49" s="337">
        <v>5666</v>
      </c>
      <c r="F49" s="338">
        <f>E49/D49*100</f>
        <v>100</v>
      </c>
    </row>
    <row r="50" spans="1:6" ht="15.75">
      <c r="A50" s="1482"/>
      <c r="B50" s="336" t="s">
        <v>830</v>
      </c>
      <c r="C50" s="316"/>
      <c r="D50" s="315"/>
      <c r="E50" s="337"/>
      <c r="F50" s="338"/>
    </row>
    <row r="51" spans="1:6" ht="15.75">
      <c r="A51" s="1482"/>
      <c r="B51" s="336" t="s">
        <v>538</v>
      </c>
      <c r="C51" s="316"/>
      <c r="D51" s="315"/>
      <c r="E51" s="337"/>
      <c r="F51" s="338"/>
    </row>
    <row r="52" spans="1:6" ht="15.75">
      <c r="A52" s="1482"/>
      <c r="B52" s="339" t="s">
        <v>539</v>
      </c>
      <c r="C52" s="316">
        <v>431</v>
      </c>
      <c r="D52" s="315">
        <v>459</v>
      </c>
      <c r="E52" s="337">
        <v>459</v>
      </c>
      <c r="F52" s="338">
        <f>E52/D52*100</f>
        <v>100</v>
      </c>
    </row>
    <row r="53" spans="1:6" ht="15.75">
      <c r="A53" s="1482"/>
      <c r="B53" s="336" t="s">
        <v>541</v>
      </c>
      <c r="C53" s="316"/>
      <c r="D53" s="315"/>
      <c r="E53" s="337"/>
      <c r="F53" s="338"/>
    </row>
    <row r="54" spans="1:6" ht="16.5" thickBot="1">
      <c r="A54" s="1482"/>
      <c r="B54" s="340" t="s">
        <v>542</v>
      </c>
      <c r="C54" s="321"/>
      <c r="D54" s="341"/>
      <c r="E54" s="342"/>
      <c r="F54" s="343"/>
    </row>
    <row r="55" spans="1:6" ht="16.5" thickBot="1">
      <c r="A55" s="1482"/>
      <c r="B55" s="322" t="s">
        <v>810</v>
      </c>
      <c r="C55" s="323">
        <f>SUM(C47:C54)</f>
        <v>1090</v>
      </c>
      <c r="D55" s="324">
        <f>SUM(D47:D54)</f>
        <v>6125</v>
      </c>
      <c r="E55" s="323">
        <f>SUM(E47:E54)</f>
        <v>6125</v>
      </c>
      <c r="F55" s="323">
        <f>E55/D55*100</f>
        <v>100</v>
      </c>
    </row>
    <row r="56" spans="1:6" ht="16.5" thickBot="1">
      <c r="A56" s="1483"/>
      <c r="B56" s="349" t="s">
        <v>547</v>
      </c>
      <c r="C56" s="350"/>
      <c r="D56" s="351"/>
      <c r="E56" s="352"/>
      <c r="F56" s="354"/>
    </row>
    <row r="57" spans="1:6" ht="15.75">
      <c r="A57" s="1481" t="s">
        <v>581</v>
      </c>
      <c r="B57" s="344" t="s">
        <v>536</v>
      </c>
      <c r="C57" s="345"/>
      <c r="D57" s="346"/>
      <c r="E57" s="347"/>
      <c r="F57" s="348"/>
    </row>
    <row r="58" spans="1:6" ht="15.75">
      <c r="A58" s="1482"/>
      <c r="B58" s="336" t="s">
        <v>537</v>
      </c>
      <c r="C58" s="316"/>
      <c r="D58" s="315"/>
      <c r="E58" s="337"/>
      <c r="F58" s="338"/>
    </row>
    <row r="59" spans="1:6" ht="15.75">
      <c r="A59" s="1482"/>
      <c r="B59" s="336" t="s">
        <v>816</v>
      </c>
      <c r="C59" s="316"/>
      <c r="D59" s="315"/>
      <c r="E59" s="337"/>
      <c r="F59" s="338"/>
    </row>
    <row r="60" spans="1:6" ht="15.75">
      <c r="A60" s="1482"/>
      <c r="B60" s="336" t="s">
        <v>830</v>
      </c>
      <c r="C60" s="316">
        <v>694</v>
      </c>
      <c r="D60" s="315">
        <v>694</v>
      </c>
      <c r="E60" s="337">
        <v>688</v>
      </c>
      <c r="F60" s="338">
        <f>E60/D60*100</f>
        <v>99.13544668587896</v>
      </c>
    </row>
    <row r="61" spans="1:6" ht="15.75">
      <c r="A61" s="1482"/>
      <c r="B61" s="336" t="s">
        <v>538</v>
      </c>
      <c r="C61" s="316"/>
      <c r="D61" s="315"/>
      <c r="E61" s="337"/>
      <c r="F61" s="338"/>
    </row>
    <row r="62" spans="1:6" ht="15.75">
      <c r="A62" s="1482"/>
      <c r="B62" s="339" t="s">
        <v>539</v>
      </c>
      <c r="C62" s="316"/>
      <c r="D62" s="315"/>
      <c r="E62" s="337"/>
      <c r="F62" s="338"/>
    </row>
    <row r="63" spans="1:6" ht="15.75">
      <c r="A63" s="1482"/>
      <c r="B63" s="336" t="s">
        <v>541</v>
      </c>
      <c r="C63" s="316"/>
      <c r="D63" s="315"/>
      <c r="E63" s="337"/>
      <c r="F63" s="338"/>
    </row>
    <row r="64" spans="1:6" ht="16.5" thickBot="1">
      <c r="A64" s="1482"/>
      <c r="B64" s="340" t="s">
        <v>542</v>
      </c>
      <c r="C64" s="321"/>
      <c r="D64" s="341"/>
      <c r="E64" s="342"/>
      <c r="F64" s="343"/>
    </row>
    <row r="65" spans="1:6" ht="16.5" thickBot="1">
      <c r="A65" s="1482"/>
      <c r="B65" s="322" t="s">
        <v>810</v>
      </c>
      <c r="C65" s="323">
        <f>SUM(C57:C64)</f>
        <v>694</v>
      </c>
      <c r="D65" s="324">
        <f>SUM(D57:D64)</f>
        <v>694</v>
      </c>
      <c r="E65" s="323">
        <f>SUM(E57:E64)</f>
        <v>688</v>
      </c>
      <c r="F65" s="323">
        <f>E65/D65*100</f>
        <v>99.13544668587896</v>
      </c>
    </row>
    <row r="66" spans="1:6" ht="16.5" thickBot="1">
      <c r="A66" s="1483"/>
      <c r="B66" s="349" t="s">
        <v>547</v>
      </c>
      <c r="C66" s="350"/>
      <c r="D66" s="351"/>
      <c r="E66" s="352"/>
      <c r="F66" s="354"/>
    </row>
    <row r="67" spans="1:6" ht="15.75">
      <c r="A67" s="1481" t="s">
        <v>582</v>
      </c>
      <c r="B67" s="344" t="s">
        <v>536</v>
      </c>
      <c r="C67" s="345"/>
      <c r="D67" s="346"/>
      <c r="E67" s="347"/>
      <c r="F67" s="348"/>
    </row>
    <row r="68" spans="1:6" ht="15.75">
      <c r="A68" s="1482"/>
      <c r="B68" s="336" t="s">
        <v>537</v>
      </c>
      <c r="C68" s="316"/>
      <c r="D68" s="315"/>
      <c r="E68" s="337"/>
      <c r="F68" s="338"/>
    </row>
    <row r="69" spans="1:6" ht="15.75">
      <c r="A69" s="1482"/>
      <c r="B69" s="336" t="s">
        <v>816</v>
      </c>
      <c r="C69" s="316"/>
      <c r="D69" s="315"/>
      <c r="E69" s="337"/>
      <c r="F69" s="338"/>
    </row>
    <row r="70" spans="1:6" ht="15.75">
      <c r="A70" s="1482"/>
      <c r="B70" s="336" t="s">
        <v>830</v>
      </c>
      <c r="C70" s="316"/>
      <c r="D70" s="315"/>
      <c r="E70" s="337"/>
      <c r="F70" s="338"/>
    </row>
    <row r="71" spans="1:6" ht="15.75">
      <c r="A71" s="1482"/>
      <c r="B71" s="336" t="s">
        <v>538</v>
      </c>
      <c r="C71" s="316">
        <v>1000</v>
      </c>
      <c r="D71" s="315">
        <v>1000</v>
      </c>
      <c r="E71" s="337">
        <v>915</v>
      </c>
      <c r="F71" s="338">
        <f>E71/D71*100</f>
        <v>91.5</v>
      </c>
    </row>
    <row r="72" spans="1:6" ht="15.75">
      <c r="A72" s="1482"/>
      <c r="B72" s="339" t="s">
        <v>539</v>
      </c>
      <c r="C72" s="316"/>
      <c r="D72" s="315"/>
      <c r="E72" s="337"/>
      <c r="F72" s="338"/>
    </row>
    <row r="73" spans="1:6" ht="15.75">
      <c r="A73" s="1482"/>
      <c r="B73" s="336" t="s">
        <v>541</v>
      </c>
      <c r="C73" s="316"/>
      <c r="D73" s="315"/>
      <c r="E73" s="337"/>
      <c r="F73" s="338"/>
    </row>
    <row r="74" spans="1:6" ht="16.5" thickBot="1">
      <c r="A74" s="1482"/>
      <c r="B74" s="340" t="s">
        <v>542</v>
      </c>
      <c r="C74" s="321"/>
      <c r="D74" s="341"/>
      <c r="E74" s="342"/>
      <c r="F74" s="343"/>
    </row>
    <row r="75" spans="1:6" ht="16.5" thickBot="1">
      <c r="A75" s="1482"/>
      <c r="B75" s="322" t="s">
        <v>810</v>
      </c>
      <c r="C75" s="323">
        <f>SUM(C67:C74)</f>
        <v>1000</v>
      </c>
      <c r="D75" s="324">
        <f>SUM(D67:D74)</f>
        <v>1000</v>
      </c>
      <c r="E75" s="323">
        <f>SUM(E67:E74)</f>
        <v>915</v>
      </c>
      <c r="F75" s="323">
        <f>E75/D75*100</f>
        <v>91.5</v>
      </c>
    </row>
    <row r="76" spans="1:6" ht="16.5" thickBot="1">
      <c r="A76" s="1483"/>
      <c r="B76" s="349" t="s">
        <v>547</v>
      </c>
      <c r="C76" s="350"/>
      <c r="D76" s="351"/>
      <c r="E76" s="352"/>
      <c r="F76" s="353"/>
    </row>
    <row r="77" ht="16.5" thickBot="1"/>
    <row r="78" spans="1:6" ht="16.5" thickBot="1">
      <c r="A78" s="306" t="s">
        <v>853</v>
      </c>
      <c r="B78" s="307" t="s">
        <v>534</v>
      </c>
      <c r="C78" s="308" t="s">
        <v>963</v>
      </c>
      <c r="D78" s="308" t="s">
        <v>964</v>
      </c>
      <c r="E78" s="308" t="s">
        <v>965</v>
      </c>
      <c r="F78" s="308" t="s">
        <v>1014</v>
      </c>
    </row>
    <row r="79" spans="1:6" ht="15.75">
      <c r="A79" s="1481" t="s">
        <v>583</v>
      </c>
      <c r="B79" s="333" t="s">
        <v>536</v>
      </c>
      <c r="C79" s="311">
        <v>1589</v>
      </c>
      <c r="D79" s="310">
        <v>1794</v>
      </c>
      <c r="E79" s="334">
        <v>1794</v>
      </c>
      <c r="F79" s="338">
        <f>E79/D79*100</f>
        <v>100</v>
      </c>
    </row>
    <row r="80" spans="1:6" ht="15.75">
      <c r="A80" s="1482"/>
      <c r="B80" s="336" t="s">
        <v>537</v>
      </c>
      <c r="C80" s="316">
        <v>368</v>
      </c>
      <c r="D80" s="315">
        <v>382</v>
      </c>
      <c r="E80" s="337">
        <v>382</v>
      </c>
      <c r="F80" s="338">
        <f>E80/D80*100</f>
        <v>100</v>
      </c>
    </row>
    <row r="81" spans="1:6" ht="15.75">
      <c r="A81" s="1482"/>
      <c r="B81" s="336" t="s">
        <v>816</v>
      </c>
      <c r="C81" s="316">
        <v>1065</v>
      </c>
      <c r="D81" s="315">
        <v>2419</v>
      </c>
      <c r="E81" s="337">
        <v>1267</v>
      </c>
      <c r="F81" s="338">
        <f>E81/D81*100</f>
        <v>52.37701529557669</v>
      </c>
    </row>
    <row r="82" spans="1:6" ht="15.75">
      <c r="A82" s="1482"/>
      <c r="B82" s="336" t="s">
        <v>830</v>
      </c>
      <c r="C82" s="316"/>
      <c r="D82" s="315"/>
      <c r="E82" s="337"/>
      <c r="F82" s="338"/>
    </row>
    <row r="83" spans="1:6" ht="15.75">
      <c r="A83" s="1482"/>
      <c r="B83" s="336" t="s">
        <v>538</v>
      </c>
      <c r="C83" s="316"/>
      <c r="D83" s="315"/>
      <c r="E83" s="337"/>
      <c r="F83" s="338"/>
    </row>
    <row r="84" spans="1:6" ht="15.75">
      <c r="A84" s="1482"/>
      <c r="B84" s="339" t="s">
        <v>539</v>
      </c>
      <c r="C84" s="316"/>
      <c r="D84" s="315"/>
      <c r="E84" s="337"/>
      <c r="F84" s="338"/>
    </row>
    <row r="85" spans="1:6" ht="15.75">
      <c r="A85" s="1482"/>
      <c r="B85" s="336" t="s">
        <v>541</v>
      </c>
      <c r="C85" s="316"/>
      <c r="D85" s="315"/>
      <c r="E85" s="337"/>
      <c r="F85" s="338"/>
    </row>
    <row r="86" spans="1:6" ht="16.5" thickBot="1">
      <c r="A86" s="1482"/>
      <c r="B86" s="340" t="s">
        <v>542</v>
      </c>
      <c r="C86" s="321"/>
      <c r="D86" s="341"/>
      <c r="E86" s="342"/>
      <c r="F86" s="343"/>
    </row>
    <row r="87" spans="1:6" ht="16.5" thickBot="1">
      <c r="A87" s="1482"/>
      <c r="B87" s="322" t="s">
        <v>810</v>
      </c>
      <c r="C87" s="323">
        <f>SUM(C79:C86)</f>
        <v>3022</v>
      </c>
      <c r="D87" s="324">
        <f>SUM(D79:D86)</f>
        <v>4595</v>
      </c>
      <c r="E87" s="323">
        <f>SUM(E79:E86)</f>
        <v>3443</v>
      </c>
      <c r="F87" s="323">
        <f>E87/D87*100</f>
        <v>74.92927094668117</v>
      </c>
    </row>
    <row r="88" spans="1:6" ht="16.5" thickBot="1">
      <c r="A88" s="1483"/>
      <c r="B88" s="322" t="s">
        <v>547</v>
      </c>
      <c r="C88" s="323">
        <v>1</v>
      </c>
      <c r="D88" s="324">
        <v>1</v>
      </c>
      <c r="E88" s="325">
        <v>1</v>
      </c>
      <c r="F88" s="323">
        <f>E88/D88*100</f>
        <v>100</v>
      </c>
    </row>
    <row r="89" spans="1:6" ht="15.75">
      <c r="A89" s="1481" t="s">
        <v>919</v>
      </c>
      <c r="B89" s="344" t="s">
        <v>536</v>
      </c>
      <c r="C89" s="345"/>
      <c r="D89" s="346"/>
      <c r="E89" s="347"/>
      <c r="F89" s="348"/>
    </row>
    <row r="90" spans="1:6" ht="15.75">
      <c r="A90" s="1482"/>
      <c r="B90" s="336" t="s">
        <v>537</v>
      </c>
      <c r="C90" s="316"/>
      <c r="D90" s="315"/>
      <c r="E90" s="337"/>
      <c r="F90" s="338"/>
    </row>
    <row r="91" spans="1:6" ht="15.75">
      <c r="A91" s="1482"/>
      <c r="B91" s="336" t="s">
        <v>816</v>
      </c>
      <c r="C91" s="316"/>
      <c r="D91" s="315"/>
      <c r="E91" s="337"/>
      <c r="F91" s="338"/>
    </row>
    <row r="92" spans="1:6" ht="15.75">
      <c r="A92" s="1482"/>
      <c r="B92" s="336" t="s">
        <v>830</v>
      </c>
      <c r="C92" s="316"/>
      <c r="D92" s="315"/>
      <c r="E92" s="337"/>
      <c r="F92" s="338"/>
    </row>
    <row r="93" spans="1:6" ht="15.75">
      <c r="A93" s="1482"/>
      <c r="B93" s="336" t="s">
        <v>538</v>
      </c>
      <c r="C93" s="316"/>
      <c r="D93" s="315"/>
      <c r="E93" s="337"/>
      <c r="F93" s="338"/>
    </row>
    <row r="94" spans="1:6" ht="15.75">
      <c r="A94" s="1482"/>
      <c r="B94" s="339" t="s">
        <v>539</v>
      </c>
      <c r="C94" s="316">
        <v>2000</v>
      </c>
      <c r="D94" s="315">
        <v>2433</v>
      </c>
      <c r="E94" s="337">
        <v>1833</v>
      </c>
      <c r="F94" s="338">
        <f>E94/D94*100</f>
        <v>75.33908754623921</v>
      </c>
    </row>
    <row r="95" spans="1:6" ht="15.75">
      <c r="A95" s="1482"/>
      <c r="B95" s="336" t="s">
        <v>541</v>
      </c>
      <c r="C95" s="316"/>
      <c r="D95" s="315"/>
      <c r="E95" s="337"/>
      <c r="F95" s="338"/>
    </row>
    <row r="96" spans="1:6" ht="16.5" thickBot="1">
      <c r="A96" s="1482"/>
      <c r="B96" s="340" t="s">
        <v>542</v>
      </c>
      <c r="C96" s="321"/>
      <c r="D96" s="341"/>
      <c r="E96" s="342"/>
      <c r="F96" s="343"/>
    </row>
    <row r="97" spans="1:6" ht="16.5" thickBot="1">
      <c r="A97" s="1482"/>
      <c r="B97" s="322" t="s">
        <v>810</v>
      </c>
      <c r="C97" s="323">
        <f>SUM(C89:C96)</f>
        <v>2000</v>
      </c>
      <c r="D97" s="324">
        <f>SUM(D89:D96)</f>
        <v>2433</v>
      </c>
      <c r="E97" s="323">
        <f>SUM(E89:E96)</f>
        <v>1833</v>
      </c>
      <c r="F97" s="323">
        <f>E97/D97*100</f>
        <v>75.33908754623921</v>
      </c>
    </row>
    <row r="98" spans="1:6" ht="16.5" thickBot="1">
      <c r="A98" s="1483"/>
      <c r="B98" s="349" t="s">
        <v>547</v>
      </c>
      <c r="C98" s="350"/>
      <c r="D98" s="351"/>
      <c r="E98" s="352"/>
      <c r="F98" s="353"/>
    </row>
    <row r="99" spans="1:6" ht="15.75">
      <c r="A99" s="1481" t="s">
        <v>584</v>
      </c>
      <c r="B99" s="344" t="s">
        <v>536</v>
      </c>
      <c r="C99" s="345"/>
      <c r="D99" s="346"/>
      <c r="E99" s="347"/>
      <c r="F99" s="348"/>
    </row>
    <row r="100" spans="1:6" ht="15.75">
      <c r="A100" s="1482"/>
      <c r="B100" s="336" t="s">
        <v>537</v>
      </c>
      <c r="C100" s="316"/>
      <c r="D100" s="315"/>
      <c r="E100" s="337"/>
      <c r="F100" s="338"/>
    </row>
    <row r="101" spans="1:6" ht="15.75">
      <c r="A101" s="1482"/>
      <c r="B101" s="336" t="s">
        <v>816</v>
      </c>
      <c r="C101" s="316"/>
      <c r="D101" s="315"/>
      <c r="E101" s="337"/>
      <c r="F101" s="338"/>
    </row>
    <row r="102" spans="1:6" ht="15.75">
      <c r="A102" s="1482"/>
      <c r="B102" s="336" t="s">
        <v>830</v>
      </c>
      <c r="C102" s="316">
        <v>120</v>
      </c>
      <c r="D102" s="315">
        <v>120</v>
      </c>
      <c r="E102" s="337">
        <v>100</v>
      </c>
      <c r="F102" s="338">
        <f>E102/D102*100</f>
        <v>83.33333333333334</v>
      </c>
    </row>
    <row r="103" spans="1:6" ht="15.75">
      <c r="A103" s="1482"/>
      <c r="B103" s="336" t="s">
        <v>538</v>
      </c>
      <c r="C103" s="316"/>
      <c r="D103" s="315"/>
      <c r="E103" s="337"/>
      <c r="F103" s="338"/>
    </row>
    <row r="104" spans="1:6" ht="15.75">
      <c r="A104" s="1482"/>
      <c r="B104" s="339" t="s">
        <v>539</v>
      </c>
      <c r="C104" s="316"/>
      <c r="D104" s="315"/>
      <c r="E104" s="337"/>
      <c r="F104" s="338"/>
    </row>
    <row r="105" spans="1:6" ht="15.75">
      <c r="A105" s="1482"/>
      <c r="B105" s="336" t="s">
        <v>541</v>
      </c>
      <c r="C105" s="316"/>
      <c r="D105" s="315"/>
      <c r="E105" s="337"/>
      <c r="F105" s="338"/>
    </row>
    <row r="106" spans="1:6" ht="16.5" thickBot="1">
      <c r="A106" s="1482"/>
      <c r="B106" s="340" t="s">
        <v>542</v>
      </c>
      <c r="C106" s="321"/>
      <c r="D106" s="341"/>
      <c r="E106" s="342"/>
      <c r="F106" s="343"/>
    </row>
    <row r="107" spans="1:6" ht="16.5" thickBot="1">
      <c r="A107" s="1482"/>
      <c r="B107" s="322" t="s">
        <v>810</v>
      </c>
      <c r="C107" s="323">
        <f>SUM(C99:C106)</f>
        <v>120</v>
      </c>
      <c r="D107" s="324">
        <f>SUM(D99:D106)</f>
        <v>120</v>
      </c>
      <c r="E107" s="323">
        <f>SUM(E99:E106)</f>
        <v>100</v>
      </c>
      <c r="F107" s="323">
        <f>E107/D107*100</f>
        <v>83.33333333333334</v>
      </c>
    </row>
    <row r="108" spans="1:6" ht="16.5" thickBot="1">
      <c r="A108" s="1483"/>
      <c r="B108" s="349" t="s">
        <v>547</v>
      </c>
      <c r="C108" s="350"/>
      <c r="D108" s="351"/>
      <c r="E108" s="352"/>
      <c r="F108" s="353"/>
    </row>
    <row r="109" spans="1:6" ht="15.75">
      <c r="A109" s="1481" t="s">
        <v>943</v>
      </c>
      <c r="B109" s="344" t="s">
        <v>536</v>
      </c>
      <c r="C109" s="345"/>
      <c r="D109" s="346"/>
      <c r="E109" s="347"/>
      <c r="F109" s="348"/>
    </row>
    <row r="110" spans="1:6" ht="15.75">
      <c r="A110" s="1482"/>
      <c r="B110" s="336" t="s">
        <v>537</v>
      </c>
      <c r="C110" s="316"/>
      <c r="D110" s="315"/>
      <c r="E110" s="337"/>
      <c r="F110" s="338"/>
    </row>
    <row r="111" spans="1:6" ht="15.75">
      <c r="A111" s="1482"/>
      <c r="B111" s="336" t="s">
        <v>816</v>
      </c>
      <c r="C111" s="316"/>
      <c r="D111" s="315"/>
      <c r="E111" s="337"/>
      <c r="F111" s="338"/>
    </row>
    <row r="112" spans="1:6" ht="15.75">
      <c r="A112" s="1482"/>
      <c r="B112" s="336" t="s">
        <v>830</v>
      </c>
      <c r="C112" s="316">
        <v>20</v>
      </c>
      <c r="D112" s="315">
        <v>20</v>
      </c>
      <c r="E112" s="337">
        <v>10</v>
      </c>
      <c r="F112" s="338">
        <f>E112/D112*100</f>
        <v>50</v>
      </c>
    </row>
    <row r="113" spans="1:6" ht="15.75">
      <c r="A113" s="1482"/>
      <c r="B113" s="336" t="s">
        <v>538</v>
      </c>
      <c r="C113" s="316"/>
      <c r="D113" s="315"/>
      <c r="E113" s="337"/>
      <c r="F113" s="338"/>
    </row>
    <row r="114" spans="1:6" ht="15.75">
      <c r="A114" s="1482"/>
      <c r="B114" s="339" t="s">
        <v>539</v>
      </c>
      <c r="C114" s="316"/>
      <c r="D114" s="315"/>
      <c r="E114" s="337"/>
      <c r="F114" s="338"/>
    </row>
    <row r="115" spans="1:6" ht="15.75">
      <c r="A115" s="1482"/>
      <c r="B115" s="336" t="s">
        <v>541</v>
      </c>
      <c r="C115" s="316"/>
      <c r="D115" s="315"/>
      <c r="E115" s="337"/>
      <c r="F115" s="338"/>
    </row>
    <row r="116" spans="1:6" ht="16.5" thickBot="1">
      <c r="A116" s="1482"/>
      <c r="B116" s="340" t="s">
        <v>542</v>
      </c>
      <c r="C116" s="321"/>
      <c r="D116" s="341"/>
      <c r="E116" s="342"/>
      <c r="F116" s="343"/>
    </row>
    <row r="117" spans="1:6" ht="16.5" thickBot="1">
      <c r="A117" s="1482"/>
      <c r="B117" s="322" t="s">
        <v>810</v>
      </c>
      <c r="C117" s="323">
        <f>SUM(C109:C116)</f>
        <v>20</v>
      </c>
      <c r="D117" s="324">
        <f>SUM(D109:D116)</f>
        <v>20</v>
      </c>
      <c r="E117" s="323">
        <f>SUM(E109:E116)</f>
        <v>10</v>
      </c>
      <c r="F117" s="323">
        <f>E117/D117*100</f>
        <v>50</v>
      </c>
    </row>
    <row r="118" spans="1:6" ht="16.5" thickBot="1">
      <c r="A118" s="1483"/>
      <c r="B118" s="349" t="s">
        <v>547</v>
      </c>
      <c r="C118" s="350"/>
      <c r="D118" s="351"/>
      <c r="E118" s="352"/>
      <c r="F118" s="353"/>
    </row>
    <row r="119" spans="1:6" ht="15.75">
      <c r="A119" s="1481" t="s">
        <v>574</v>
      </c>
      <c r="B119" s="344" t="s">
        <v>536</v>
      </c>
      <c r="C119" s="345"/>
      <c r="D119" s="346">
        <v>439</v>
      </c>
      <c r="E119" s="347">
        <v>463</v>
      </c>
      <c r="F119" s="338">
        <f>E119/D119*100</f>
        <v>105.46697038724373</v>
      </c>
    </row>
    <row r="120" spans="1:6" ht="15.75">
      <c r="A120" s="1482"/>
      <c r="B120" s="336" t="s">
        <v>537</v>
      </c>
      <c r="C120" s="316"/>
      <c r="D120" s="315">
        <v>107</v>
      </c>
      <c r="E120" s="337">
        <v>107</v>
      </c>
      <c r="F120" s="338">
        <f>E120/D120*100</f>
        <v>100</v>
      </c>
    </row>
    <row r="121" spans="1:6" ht="15.75">
      <c r="A121" s="1482"/>
      <c r="B121" s="336" t="s">
        <v>816</v>
      </c>
      <c r="C121" s="316">
        <v>5190</v>
      </c>
      <c r="D121" s="315">
        <v>2212</v>
      </c>
      <c r="E121" s="337">
        <v>2169</v>
      </c>
      <c r="F121" s="338">
        <f>E121/D121*100</f>
        <v>98.05605786618446</v>
      </c>
    </row>
    <row r="122" spans="1:6" ht="15.75">
      <c r="A122" s="1482"/>
      <c r="B122" s="336" t="s">
        <v>830</v>
      </c>
      <c r="C122" s="316"/>
      <c r="D122" s="315"/>
      <c r="E122" s="337"/>
      <c r="F122" s="338"/>
    </row>
    <row r="123" spans="1:6" ht="15.75">
      <c r="A123" s="1482"/>
      <c r="B123" s="336" t="s">
        <v>538</v>
      </c>
      <c r="C123" s="316"/>
      <c r="D123" s="315"/>
      <c r="E123" s="337"/>
      <c r="F123" s="338"/>
    </row>
    <row r="124" spans="1:6" ht="15.75">
      <c r="A124" s="1482"/>
      <c r="B124" s="339" t="s">
        <v>539</v>
      </c>
      <c r="C124" s="316">
        <v>659</v>
      </c>
      <c r="D124" s="315">
        <v>514</v>
      </c>
      <c r="E124" s="337">
        <v>514</v>
      </c>
      <c r="F124" s="338">
        <f>E124/D124*100</f>
        <v>100</v>
      </c>
    </row>
    <row r="125" spans="1:6" ht="15.75">
      <c r="A125" s="1482"/>
      <c r="B125" s="336" t="s">
        <v>541</v>
      </c>
      <c r="C125" s="316"/>
      <c r="D125" s="315"/>
      <c r="E125" s="337"/>
      <c r="F125" s="338"/>
    </row>
    <row r="126" spans="1:6" ht="16.5" thickBot="1">
      <c r="A126" s="1482"/>
      <c r="B126" s="340" t="s">
        <v>542</v>
      </c>
      <c r="C126" s="321"/>
      <c r="D126" s="341"/>
      <c r="E126" s="342"/>
      <c r="F126" s="343"/>
    </row>
    <row r="127" spans="1:6" ht="16.5" thickBot="1">
      <c r="A127" s="1482"/>
      <c r="B127" s="322" t="s">
        <v>810</v>
      </c>
      <c r="C127" s="323">
        <f>SUM(C119:C126)</f>
        <v>5849</v>
      </c>
      <c r="D127" s="324">
        <f>SUM(D119:D126)</f>
        <v>3272</v>
      </c>
      <c r="E127" s="323">
        <f>SUM(E119:E126)</f>
        <v>3253</v>
      </c>
      <c r="F127" s="323">
        <f>E127/D127*100</f>
        <v>99.41931540342298</v>
      </c>
    </row>
    <row r="128" spans="1:6" ht="16.5" thickBot="1">
      <c r="A128" s="1483"/>
      <c r="B128" s="349" t="s">
        <v>547</v>
      </c>
      <c r="C128" s="350"/>
      <c r="D128" s="351"/>
      <c r="E128" s="352"/>
      <c r="F128" s="353"/>
    </row>
    <row r="129" spans="1:6" s="20" customFormat="1" ht="15.75">
      <c r="A129" s="1481" t="s">
        <v>971</v>
      </c>
      <c r="B129" s="355" t="s">
        <v>536</v>
      </c>
      <c r="C129" s="356">
        <f aca="true" t="shared" si="0" ref="C129:E136">C119+C109+C99+C89+C79+C67+C57+C37+C27+C17+C7+C47</f>
        <v>2953</v>
      </c>
      <c r="D129" s="356">
        <f t="shared" si="0"/>
        <v>3758</v>
      </c>
      <c r="E129" s="356">
        <f t="shared" si="0"/>
        <v>3621</v>
      </c>
      <c r="F129" s="357">
        <f aca="true" t="shared" si="1" ref="F129:F134">E129/D129*100</f>
        <v>96.35444385311335</v>
      </c>
    </row>
    <row r="130" spans="1:6" s="20" customFormat="1" ht="15.75">
      <c r="A130" s="1482"/>
      <c r="B130" s="358" t="s">
        <v>537</v>
      </c>
      <c r="C130" s="356">
        <f t="shared" si="0"/>
        <v>736</v>
      </c>
      <c r="D130" s="356">
        <f t="shared" si="0"/>
        <v>901</v>
      </c>
      <c r="E130" s="356">
        <f t="shared" si="0"/>
        <v>858</v>
      </c>
      <c r="F130" s="357">
        <f t="shared" si="1"/>
        <v>95.22752497225305</v>
      </c>
    </row>
    <row r="131" spans="1:6" s="20" customFormat="1" ht="15.75">
      <c r="A131" s="1482"/>
      <c r="B131" s="358" t="s">
        <v>816</v>
      </c>
      <c r="C131" s="356">
        <f t="shared" si="0"/>
        <v>8478</v>
      </c>
      <c r="D131" s="356">
        <f t="shared" si="0"/>
        <v>12195</v>
      </c>
      <c r="E131" s="356">
        <f t="shared" si="0"/>
        <v>10465</v>
      </c>
      <c r="F131" s="357">
        <f t="shared" si="1"/>
        <v>85.8138581385814</v>
      </c>
    </row>
    <row r="132" spans="1:6" s="20" customFormat="1" ht="15.75">
      <c r="A132" s="1482"/>
      <c r="B132" s="358" t="s">
        <v>830</v>
      </c>
      <c r="C132" s="356">
        <f t="shared" si="0"/>
        <v>834</v>
      </c>
      <c r="D132" s="356">
        <f t="shared" si="0"/>
        <v>834</v>
      </c>
      <c r="E132" s="356">
        <f t="shared" si="0"/>
        <v>798</v>
      </c>
      <c r="F132" s="357">
        <f t="shared" si="1"/>
        <v>95.68345323741008</v>
      </c>
    </row>
    <row r="133" spans="1:6" s="20" customFormat="1" ht="15.75">
      <c r="A133" s="1482"/>
      <c r="B133" s="358" t="s">
        <v>538</v>
      </c>
      <c r="C133" s="356">
        <f t="shared" si="0"/>
        <v>1000</v>
      </c>
      <c r="D133" s="356">
        <f t="shared" si="0"/>
        <v>1000</v>
      </c>
      <c r="E133" s="356">
        <f t="shared" si="0"/>
        <v>915</v>
      </c>
      <c r="F133" s="357">
        <f t="shared" si="1"/>
        <v>91.5</v>
      </c>
    </row>
    <row r="134" spans="1:6" s="20" customFormat="1" ht="15.75">
      <c r="A134" s="1482"/>
      <c r="B134" s="359" t="s">
        <v>539</v>
      </c>
      <c r="C134" s="356">
        <f t="shared" si="0"/>
        <v>3570</v>
      </c>
      <c r="D134" s="356">
        <f t="shared" si="0"/>
        <v>7135</v>
      </c>
      <c r="E134" s="356">
        <f t="shared" si="0"/>
        <v>6534</v>
      </c>
      <c r="F134" s="357">
        <f t="shared" si="1"/>
        <v>91.57673440784863</v>
      </c>
    </row>
    <row r="135" spans="1:6" s="20" customFormat="1" ht="15.75">
      <c r="A135" s="1482"/>
      <c r="B135" s="358" t="s">
        <v>541</v>
      </c>
      <c r="C135" s="356">
        <f t="shared" si="0"/>
        <v>0</v>
      </c>
      <c r="D135" s="356">
        <f t="shared" si="0"/>
        <v>0</v>
      </c>
      <c r="E135" s="356">
        <f t="shared" si="0"/>
        <v>0</v>
      </c>
      <c r="F135" s="357"/>
    </row>
    <row r="136" spans="1:6" s="20" customFormat="1" ht="16.5" thickBot="1">
      <c r="A136" s="1482"/>
      <c r="B136" s="360" t="s">
        <v>542</v>
      </c>
      <c r="C136" s="356">
        <f t="shared" si="0"/>
        <v>0</v>
      </c>
      <c r="D136" s="356">
        <f t="shared" si="0"/>
        <v>0</v>
      </c>
      <c r="E136" s="356">
        <f t="shared" si="0"/>
        <v>0</v>
      </c>
      <c r="F136" s="361"/>
    </row>
    <row r="137" spans="1:6" ht="16.5" thickBot="1">
      <c r="A137" s="1482"/>
      <c r="B137" s="322" t="s">
        <v>810</v>
      </c>
      <c r="C137" s="323">
        <f>SUM(C129:C136)</f>
        <v>17571</v>
      </c>
      <c r="D137" s="324">
        <f>SUM(D129:D136)</f>
        <v>25823</v>
      </c>
      <c r="E137" s="323">
        <f>SUM(E129:E136)</f>
        <v>23191</v>
      </c>
      <c r="F137" s="323">
        <f>E137/D137*100</f>
        <v>89.80753591759284</v>
      </c>
    </row>
    <row r="138" spans="1:6" ht="16.5" thickBot="1">
      <c r="A138" s="1483"/>
      <c r="B138" s="349" t="s">
        <v>547</v>
      </c>
      <c r="C138" s="323">
        <f>C128+C118+C108+C98+C88+C76+C66+C46+C36+C26+C16</f>
        <v>3</v>
      </c>
      <c r="D138" s="323">
        <f>D128+D118+D108+D98+D88+D76+D66+D46+D36+D26+D16</f>
        <v>3</v>
      </c>
      <c r="E138" s="323">
        <f>E128+E118+E108+E98+E88+E76+E66+E46+E36+E26+E16</f>
        <v>3</v>
      </c>
      <c r="F138" s="323">
        <f>E138/D138*100</f>
        <v>100</v>
      </c>
    </row>
  </sheetData>
  <sheetProtection/>
  <mergeCells count="14">
    <mergeCell ref="A7:A16"/>
    <mergeCell ref="A17:A26"/>
    <mergeCell ref="A27:A36"/>
    <mergeCell ref="A37:A46"/>
    <mergeCell ref="A47:A56"/>
    <mergeCell ref="A3:G3"/>
    <mergeCell ref="A119:A128"/>
    <mergeCell ref="A129:A138"/>
    <mergeCell ref="A57:A66"/>
    <mergeCell ref="A67:A76"/>
    <mergeCell ref="A79:A88"/>
    <mergeCell ref="A89:A98"/>
    <mergeCell ref="A99:A108"/>
    <mergeCell ref="A109:A1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&amp;R2/1)b. sz. melléklet
.../2014. (...) Egyek Önk.</oddHeader>
  </headerFooter>
  <rowBreaks count="1" manualBreakCount="1">
    <brk id="7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I64"/>
  <sheetViews>
    <sheetView view="pageLayout" workbookViewId="0" topLeftCell="A1">
      <selection activeCell="A5" sqref="A5:I6"/>
    </sheetView>
  </sheetViews>
  <sheetFormatPr defaultColWidth="9.00390625" defaultRowHeight="12.75"/>
  <cols>
    <col min="1" max="1" width="42.375" style="3" customWidth="1"/>
    <col min="2" max="2" width="18.125" style="3" customWidth="1"/>
    <col min="3" max="3" width="17.25390625" style="3" customWidth="1"/>
    <col min="4" max="4" width="21.00390625" style="3" customWidth="1"/>
    <col min="5" max="6" width="18.00390625" style="3" customWidth="1"/>
    <col min="7" max="8" width="18.00390625" style="0" customWidth="1"/>
    <col min="9" max="9" width="12.625" style="0" customWidth="1"/>
    <col min="10" max="10" width="15.25390625" style="0" customWidth="1"/>
  </cols>
  <sheetData>
    <row r="3" spans="1:9" ht="15.75">
      <c r="A3" s="1499"/>
      <c r="B3" s="1500"/>
      <c r="C3" s="1500"/>
      <c r="D3" s="1500"/>
      <c r="E3" s="1500"/>
      <c r="F3" s="1500"/>
      <c r="G3" s="1500"/>
      <c r="H3" s="1500"/>
      <c r="I3" s="1501"/>
    </row>
    <row r="5" spans="1:9" ht="12.75">
      <c r="A5" s="1502" t="s">
        <v>1296</v>
      </c>
      <c r="B5" s="1502"/>
      <c r="C5" s="1502"/>
      <c r="D5" s="1502"/>
      <c r="E5" s="1502"/>
      <c r="F5" s="1502"/>
      <c r="G5" s="1502"/>
      <c r="H5" s="1502"/>
      <c r="I5" s="1502"/>
    </row>
    <row r="6" spans="1:9" ht="12.75">
      <c r="A6" s="1502"/>
      <c r="B6" s="1502"/>
      <c r="C6" s="1502"/>
      <c r="D6" s="1502"/>
      <c r="E6" s="1502"/>
      <c r="F6" s="1502"/>
      <c r="G6" s="1502"/>
      <c r="H6" s="1502"/>
      <c r="I6" s="1502"/>
    </row>
    <row r="7" ht="12.75">
      <c r="I7" s="313"/>
    </row>
    <row r="8" spans="7:9" ht="12.75">
      <c r="G8" s="332" t="s">
        <v>808</v>
      </c>
      <c r="I8" s="1"/>
    </row>
    <row r="9" ht="13.5" thickBot="1">
      <c r="I9" s="2"/>
    </row>
    <row r="10" spans="1:6" ht="16.5" thickBot="1">
      <c r="A10" s="306" t="s">
        <v>853</v>
      </c>
      <c r="B10" s="307" t="s">
        <v>534</v>
      </c>
      <c r="C10" s="308" t="s">
        <v>963</v>
      </c>
      <c r="D10" s="308" t="s">
        <v>964</v>
      </c>
      <c r="E10" s="308" t="s">
        <v>965</v>
      </c>
      <c r="F10" s="308" t="s">
        <v>1014</v>
      </c>
    </row>
    <row r="11" spans="1:8" ht="13.5" customHeight="1">
      <c r="A11" s="1494" t="s">
        <v>933</v>
      </c>
      <c r="B11" s="362" t="s">
        <v>536</v>
      </c>
      <c r="C11" s="363">
        <v>44972</v>
      </c>
      <c r="D11" s="364">
        <v>45537</v>
      </c>
      <c r="E11" s="365">
        <v>45537</v>
      </c>
      <c r="F11" s="366">
        <f>E11/D11*100</f>
        <v>100</v>
      </c>
      <c r="G11" s="13"/>
      <c r="H11" s="13"/>
    </row>
    <row r="12" spans="1:8" ht="13.5" customHeight="1">
      <c r="A12" s="1495"/>
      <c r="B12" s="367" t="s">
        <v>537</v>
      </c>
      <c r="C12" s="368">
        <v>10968</v>
      </c>
      <c r="D12" s="369">
        <v>11292</v>
      </c>
      <c r="E12" s="370">
        <v>11285</v>
      </c>
      <c r="F12" s="371">
        <f>E12/D12*100</f>
        <v>99.93800921006022</v>
      </c>
      <c r="G12" s="14"/>
      <c r="H12" s="14"/>
    </row>
    <row r="13" spans="1:8" ht="13.5" customHeight="1">
      <c r="A13" s="1495"/>
      <c r="B13" s="367" t="s">
        <v>816</v>
      </c>
      <c r="C13" s="368">
        <v>16527</v>
      </c>
      <c r="D13" s="369">
        <v>17426</v>
      </c>
      <c r="E13" s="370">
        <v>17390</v>
      </c>
      <c r="F13" s="371">
        <f aca="true" t="shared" si="0" ref="F13:F19">E13/D13*100</f>
        <v>99.79341214277517</v>
      </c>
      <c r="G13" s="5"/>
      <c r="H13" s="5"/>
    </row>
    <row r="14" spans="1:8" ht="13.5" customHeight="1">
      <c r="A14" s="1495"/>
      <c r="B14" s="367" t="s">
        <v>538</v>
      </c>
      <c r="C14" s="368">
        <v>750</v>
      </c>
      <c r="D14" s="369">
        <v>649</v>
      </c>
      <c r="E14" s="370">
        <v>649</v>
      </c>
      <c r="F14" s="371">
        <f t="shared" si="0"/>
        <v>100</v>
      </c>
      <c r="G14" s="5"/>
      <c r="H14" s="5"/>
    </row>
    <row r="15" spans="1:8" ht="22.5">
      <c r="A15" s="1495"/>
      <c r="B15" s="372" t="s">
        <v>539</v>
      </c>
      <c r="C15" s="368">
        <v>3592</v>
      </c>
      <c r="D15" s="369">
        <v>1108</v>
      </c>
      <c r="E15" s="370">
        <v>1108</v>
      </c>
      <c r="F15" s="371">
        <f t="shared" si="0"/>
        <v>100</v>
      </c>
      <c r="G15" s="5"/>
      <c r="H15" s="5"/>
    </row>
    <row r="16" spans="1:8" ht="13.5" customHeight="1">
      <c r="A16" s="1495"/>
      <c r="B16" s="367" t="s">
        <v>541</v>
      </c>
      <c r="C16" s="368"/>
      <c r="D16" s="369"/>
      <c r="E16" s="370"/>
      <c r="F16" s="371"/>
      <c r="G16" s="5"/>
      <c r="H16" s="5"/>
    </row>
    <row r="17" spans="1:8" ht="23.25" thickBot="1">
      <c r="A17" s="1495"/>
      <c r="B17" s="373" t="s">
        <v>542</v>
      </c>
      <c r="C17" s="374"/>
      <c r="D17" s="375"/>
      <c r="E17" s="376"/>
      <c r="F17" s="377"/>
      <c r="G17" s="5"/>
      <c r="H17" s="5"/>
    </row>
    <row r="18" spans="1:8" ht="13.5" customHeight="1" thickBot="1">
      <c r="A18" s="1496"/>
      <c r="B18" s="378" t="s">
        <v>810</v>
      </c>
      <c r="C18" s="379">
        <f>SUM(C11:C17)</f>
        <v>76809</v>
      </c>
      <c r="D18" s="380">
        <f>SUM(D11:D17)</f>
        <v>76012</v>
      </c>
      <c r="E18" s="380">
        <f>SUM(E11:E17)</f>
        <v>75969</v>
      </c>
      <c r="F18" s="381">
        <f t="shared" si="0"/>
        <v>99.94342998473925</v>
      </c>
      <c r="G18" s="5"/>
      <c r="H18" s="5"/>
    </row>
    <row r="19" spans="1:8" ht="13.5" customHeight="1" thickBot="1">
      <c r="A19" s="1497"/>
      <c r="B19" s="382" t="s">
        <v>547</v>
      </c>
      <c r="C19" s="383">
        <v>19</v>
      </c>
      <c r="D19" s="384">
        <v>19</v>
      </c>
      <c r="E19" s="1303">
        <v>17</v>
      </c>
      <c r="F19" s="380">
        <f t="shared" si="0"/>
        <v>89.47368421052632</v>
      </c>
      <c r="G19" s="5"/>
      <c r="H19" s="5"/>
    </row>
    <row r="20" spans="1:8" ht="13.5" customHeight="1">
      <c r="A20" s="1494" t="s">
        <v>912</v>
      </c>
      <c r="B20" s="362" t="s">
        <v>536</v>
      </c>
      <c r="C20" s="363">
        <v>3039</v>
      </c>
      <c r="D20" s="364">
        <v>2323</v>
      </c>
      <c r="E20" s="365">
        <v>2323</v>
      </c>
      <c r="F20" s="366">
        <f>E20/D20*100</f>
        <v>100</v>
      </c>
      <c r="G20" s="5"/>
      <c r="H20" s="5"/>
    </row>
    <row r="21" spans="1:8" ht="13.5" customHeight="1">
      <c r="A21" s="1495"/>
      <c r="B21" s="367" t="s">
        <v>537</v>
      </c>
      <c r="C21" s="368">
        <v>730</v>
      </c>
      <c r="D21" s="369">
        <v>576</v>
      </c>
      <c r="E21" s="370">
        <v>576</v>
      </c>
      <c r="F21" s="371">
        <f>E21/D21*100</f>
        <v>100</v>
      </c>
      <c r="G21" s="5"/>
      <c r="H21" s="5"/>
    </row>
    <row r="22" spans="1:8" ht="13.5" customHeight="1">
      <c r="A22" s="1495"/>
      <c r="B22" s="367" t="s">
        <v>816</v>
      </c>
      <c r="C22" s="368">
        <v>1191</v>
      </c>
      <c r="D22" s="369">
        <v>932</v>
      </c>
      <c r="E22" s="370">
        <v>843</v>
      </c>
      <c r="F22" s="371">
        <f>E22/D22*100</f>
        <v>90.45064377682404</v>
      </c>
      <c r="G22" s="5"/>
      <c r="H22" s="5"/>
    </row>
    <row r="23" spans="1:8" ht="13.5" customHeight="1">
      <c r="A23" s="1495"/>
      <c r="B23" s="367" t="s">
        <v>538</v>
      </c>
      <c r="C23" s="368"/>
      <c r="D23" s="369"/>
      <c r="E23" s="370"/>
      <c r="F23" s="371"/>
      <c r="G23" s="5"/>
      <c r="H23" s="5"/>
    </row>
    <row r="24" spans="1:8" ht="22.5">
      <c r="A24" s="1495"/>
      <c r="B24" s="372" t="s">
        <v>539</v>
      </c>
      <c r="C24" s="368">
        <v>286</v>
      </c>
      <c r="D24" s="369">
        <v>83</v>
      </c>
      <c r="E24" s="370">
        <v>83</v>
      </c>
      <c r="F24" s="371">
        <f>E24/D24*100</f>
        <v>100</v>
      </c>
      <c r="G24" s="5"/>
      <c r="H24" s="5"/>
    </row>
    <row r="25" spans="1:8" ht="13.5" customHeight="1">
      <c r="A25" s="1495"/>
      <c r="B25" s="367" t="s">
        <v>541</v>
      </c>
      <c r="C25" s="368"/>
      <c r="D25" s="369"/>
      <c r="E25" s="370"/>
      <c r="F25" s="371"/>
      <c r="G25" s="5"/>
      <c r="H25" s="5"/>
    </row>
    <row r="26" spans="1:8" ht="23.25" thickBot="1">
      <c r="A26" s="1495"/>
      <c r="B26" s="373" t="s">
        <v>542</v>
      </c>
      <c r="C26" s="374"/>
      <c r="D26" s="375"/>
      <c r="E26" s="376"/>
      <c r="F26" s="377"/>
      <c r="G26" s="5"/>
      <c r="H26" s="5"/>
    </row>
    <row r="27" spans="1:8" ht="13.5" customHeight="1" thickBot="1">
      <c r="A27" s="1496"/>
      <c r="B27" s="378" t="s">
        <v>810</v>
      </c>
      <c r="C27" s="379">
        <f>SUM(C20:C26)</f>
        <v>5246</v>
      </c>
      <c r="D27" s="380">
        <f>SUM(D20:D26)</f>
        <v>3914</v>
      </c>
      <c r="E27" s="380">
        <f>SUM(E20:E26)</f>
        <v>3825</v>
      </c>
      <c r="F27" s="381">
        <f>E27/D27*100</f>
        <v>97.72611139499233</v>
      </c>
      <c r="G27" s="5"/>
      <c r="H27" s="5"/>
    </row>
    <row r="28" spans="1:8" ht="13.5" customHeight="1" thickBot="1">
      <c r="A28" s="1497"/>
      <c r="B28" s="385" t="s">
        <v>547</v>
      </c>
      <c r="C28" s="386">
        <v>2</v>
      </c>
      <c r="D28" s="381">
        <v>2</v>
      </c>
      <c r="E28" s="387">
        <v>2</v>
      </c>
      <c r="F28" s="380">
        <f>E28/D28*100</f>
        <v>100</v>
      </c>
      <c r="G28" s="1"/>
      <c r="H28" s="1"/>
    </row>
    <row r="29" spans="1:8" ht="13.5" customHeight="1">
      <c r="A29" s="1494" t="s">
        <v>585</v>
      </c>
      <c r="B29" s="362" t="s">
        <v>536</v>
      </c>
      <c r="C29" s="363"/>
      <c r="D29" s="364"/>
      <c r="E29" s="365"/>
      <c r="F29" s="366"/>
      <c r="G29" s="1"/>
      <c r="H29" s="1"/>
    </row>
    <row r="30" spans="1:6" ht="13.5" customHeight="1">
      <c r="A30" s="1495"/>
      <c r="B30" s="367" t="s">
        <v>537</v>
      </c>
      <c r="C30" s="368"/>
      <c r="D30" s="369"/>
      <c r="E30" s="370"/>
      <c r="F30" s="371"/>
    </row>
    <row r="31" spans="1:6" ht="13.5" customHeight="1">
      <c r="A31" s="1495"/>
      <c r="B31" s="367" t="s">
        <v>816</v>
      </c>
      <c r="C31" s="368"/>
      <c r="D31" s="369">
        <v>10</v>
      </c>
      <c r="E31" s="370">
        <v>9</v>
      </c>
      <c r="F31" s="371">
        <f>E31/D31*100</f>
        <v>90</v>
      </c>
    </row>
    <row r="32" spans="1:6" ht="13.5" customHeight="1">
      <c r="A32" s="1495"/>
      <c r="B32" s="367" t="s">
        <v>538</v>
      </c>
      <c r="C32" s="368"/>
      <c r="D32" s="369"/>
      <c r="E32" s="370"/>
      <c r="F32" s="371"/>
    </row>
    <row r="33" spans="1:6" ht="22.5">
      <c r="A33" s="1495"/>
      <c r="B33" s="372" t="s">
        <v>539</v>
      </c>
      <c r="C33" s="368"/>
      <c r="D33" s="369"/>
      <c r="E33" s="370"/>
      <c r="F33" s="371"/>
    </row>
    <row r="34" spans="1:6" ht="13.5" customHeight="1">
      <c r="A34" s="1495"/>
      <c r="B34" s="367" t="s">
        <v>541</v>
      </c>
      <c r="C34" s="368"/>
      <c r="D34" s="369"/>
      <c r="E34" s="370"/>
      <c r="F34" s="371"/>
    </row>
    <row r="35" spans="1:6" ht="23.25" thickBot="1">
      <c r="A35" s="1495"/>
      <c r="B35" s="373" t="s">
        <v>542</v>
      </c>
      <c r="C35" s="374"/>
      <c r="D35" s="375"/>
      <c r="E35" s="376"/>
      <c r="F35" s="377"/>
    </row>
    <row r="36" spans="1:6" ht="13.5" customHeight="1" thickBot="1">
      <c r="A36" s="1496"/>
      <c r="B36" s="378" t="s">
        <v>810</v>
      </c>
      <c r="C36" s="379">
        <f>SUM(C29:C35)</f>
        <v>0</v>
      </c>
      <c r="D36" s="380">
        <f>SUM(D29:D35)</f>
        <v>10</v>
      </c>
      <c r="E36" s="380">
        <f>SUM(E29:E35)</f>
        <v>9</v>
      </c>
      <c r="F36" s="388">
        <f>E36/D36*100</f>
        <v>90</v>
      </c>
    </row>
    <row r="37" spans="1:6" ht="13.5" customHeight="1" thickBot="1">
      <c r="A37" s="1497"/>
      <c r="B37" s="385" t="s">
        <v>547</v>
      </c>
      <c r="C37" s="386"/>
      <c r="D37" s="381"/>
      <c r="E37" s="387"/>
      <c r="F37" s="389"/>
    </row>
    <row r="38" spans="1:6" ht="12.75">
      <c r="A38" s="1494" t="s">
        <v>586</v>
      </c>
      <c r="B38" s="362" t="s">
        <v>536</v>
      </c>
      <c r="C38" s="363"/>
      <c r="D38" s="364"/>
      <c r="E38" s="365"/>
      <c r="F38" s="366"/>
    </row>
    <row r="39" spans="1:6" ht="12.75">
      <c r="A39" s="1495"/>
      <c r="B39" s="367" t="s">
        <v>537</v>
      </c>
      <c r="C39" s="368"/>
      <c r="D39" s="369"/>
      <c r="E39" s="370"/>
      <c r="F39" s="371"/>
    </row>
    <row r="40" spans="1:6" ht="12.75">
      <c r="A40" s="1495"/>
      <c r="B40" s="367" t="s">
        <v>816</v>
      </c>
      <c r="C40" s="368"/>
      <c r="D40" s="369">
        <v>3</v>
      </c>
      <c r="E40" s="370">
        <v>3</v>
      </c>
      <c r="F40" s="371">
        <f>E40/D40*100</f>
        <v>100</v>
      </c>
    </row>
    <row r="41" spans="1:6" ht="12.75">
      <c r="A41" s="1495"/>
      <c r="B41" s="367" t="s">
        <v>538</v>
      </c>
      <c r="C41" s="368"/>
      <c r="D41" s="369"/>
      <c r="E41" s="370"/>
      <c r="F41" s="371"/>
    </row>
    <row r="42" spans="1:6" ht="22.5">
      <c r="A42" s="1495"/>
      <c r="B42" s="372" t="s">
        <v>539</v>
      </c>
      <c r="C42" s="368"/>
      <c r="D42" s="369"/>
      <c r="E42" s="370"/>
      <c r="F42" s="371"/>
    </row>
    <row r="43" spans="1:6" ht="12.75">
      <c r="A43" s="1495"/>
      <c r="B43" s="367" t="s">
        <v>541</v>
      </c>
      <c r="C43" s="368"/>
      <c r="D43" s="369"/>
      <c r="E43" s="370"/>
      <c r="F43" s="371"/>
    </row>
    <row r="44" spans="1:6" ht="23.25" thickBot="1">
      <c r="A44" s="1495"/>
      <c r="B44" s="373" t="s">
        <v>542</v>
      </c>
      <c r="C44" s="374"/>
      <c r="D44" s="375"/>
      <c r="E44" s="376"/>
      <c r="F44" s="377"/>
    </row>
    <row r="45" spans="1:6" ht="13.5" thickBot="1">
      <c r="A45" s="1496"/>
      <c r="B45" s="378" t="s">
        <v>810</v>
      </c>
      <c r="C45" s="379">
        <f>SUM(C38:C44)</f>
        <v>0</v>
      </c>
      <c r="D45" s="380">
        <f>SUM(D38:D44)</f>
        <v>3</v>
      </c>
      <c r="E45" s="380">
        <f>SUM(E38:E44)</f>
        <v>3</v>
      </c>
      <c r="F45" s="381">
        <f>E45/D45*100</f>
        <v>100</v>
      </c>
    </row>
    <row r="46" spans="1:6" ht="13.5" thickBot="1">
      <c r="A46" s="1497"/>
      <c r="B46" s="385" t="s">
        <v>547</v>
      </c>
      <c r="C46" s="386"/>
      <c r="D46" s="381"/>
      <c r="E46" s="387"/>
      <c r="F46" s="389"/>
    </row>
    <row r="47" spans="1:6" ht="12.75">
      <c r="A47" s="1494" t="s">
        <v>587</v>
      </c>
      <c r="B47" s="362" t="s">
        <v>536</v>
      </c>
      <c r="C47" s="363"/>
      <c r="D47" s="364"/>
      <c r="E47" s="365"/>
      <c r="F47" s="366"/>
    </row>
    <row r="48" spans="1:6" ht="12.75">
      <c r="A48" s="1495"/>
      <c r="B48" s="367" t="s">
        <v>537</v>
      </c>
      <c r="C48" s="368"/>
      <c r="D48" s="369"/>
      <c r="E48" s="370"/>
      <c r="F48" s="371"/>
    </row>
    <row r="49" spans="1:6" ht="12.75">
      <c r="A49" s="1495"/>
      <c r="B49" s="367" t="s">
        <v>816</v>
      </c>
      <c r="C49" s="368"/>
      <c r="D49" s="369">
        <v>36</v>
      </c>
      <c r="E49" s="370">
        <v>36</v>
      </c>
      <c r="F49" s="371">
        <f>E49/D49*100</f>
        <v>100</v>
      </c>
    </row>
    <row r="50" spans="1:6" ht="12.75">
      <c r="A50" s="1495"/>
      <c r="B50" s="367" t="s">
        <v>538</v>
      </c>
      <c r="C50" s="368"/>
      <c r="D50" s="369"/>
      <c r="E50" s="370"/>
      <c r="F50" s="371"/>
    </row>
    <row r="51" spans="1:6" ht="22.5">
      <c r="A51" s="1495"/>
      <c r="B51" s="372" t="s">
        <v>539</v>
      </c>
      <c r="C51" s="368"/>
      <c r="D51" s="369"/>
      <c r="E51" s="370"/>
      <c r="F51" s="371"/>
    </row>
    <row r="52" spans="1:6" ht="12.75">
      <c r="A52" s="1495"/>
      <c r="B52" s="367" t="s">
        <v>541</v>
      </c>
      <c r="C52" s="368"/>
      <c r="D52" s="369"/>
      <c r="E52" s="370"/>
      <c r="F52" s="371"/>
    </row>
    <row r="53" spans="1:6" ht="23.25" thickBot="1">
      <c r="A53" s="1495"/>
      <c r="B53" s="373" t="s">
        <v>542</v>
      </c>
      <c r="C53" s="374"/>
      <c r="D53" s="375"/>
      <c r="E53" s="376"/>
      <c r="F53" s="377"/>
    </row>
    <row r="54" spans="1:6" ht="13.5" thickBot="1">
      <c r="A54" s="1496"/>
      <c r="B54" s="378" t="s">
        <v>810</v>
      </c>
      <c r="C54" s="379">
        <f>SUM(C47:C53)</f>
        <v>0</v>
      </c>
      <c r="D54" s="380">
        <f>SUM(D47:D53)</f>
        <v>36</v>
      </c>
      <c r="E54" s="380">
        <f>SUM(E47:E53)</f>
        <v>36</v>
      </c>
      <c r="F54" s="381">
        <f aca="true" t="shared" si="1" ref="F54:F64">E54/D54*100</f>
        <v>100</v>
      </c>
    </row>
    <row r="55" spans="1:6" ht="13.5" thickBot="1">
      <c r="A55" s="1497"/>
      <c r="B55" s="385" t="s">
        <v>547</v>
      </c>
      <c r="C55" s="386"/>
      <c r="D55" s="381"/>
      <c r="E55" s="387"/>
      <c r="F55" s="389"/>
    </row>
    <row r="56" spans="1:6" ht="13.5" thickBot="1">
      <c r="A56" s="1498" t="s">
        <v>971</v>
      </c>
      <c r="B56" s="385" t="s">
        <v>536</v>
      </c>
      <c r="C56" s="386">
        <f>C20+C11+C47+C29+C38</f>
        <v>48011</v>
      </c>
      <c r="D56" s="386">
        <f>D20+D11+D47+D29+D38</f>
        <v>47860</v>
      </c>
      <c r="E56" s="386">
        <f>E20+E11+E47+E29+E38</f>
        <v>47860</v>
      </c>
      <c r="F56" s="381">
        <f t="shared" si="1"/>
        <v>100</v>
      </c>
    </row>
    <row r="57" spans="1:6" ht="13.5" thickBot="1">
      <c r="A57" s="1496"/>
      <c r="B57" s="385" t="s">
        <v>537</v>
      </c>
      <c r="C57" s="386">
        <f aca="true" t="shared" si="2" ref="C57:E62">C21+C12+C48+C30+C39</f>
        <v>11698</v>
      </c>
      <c r="D57" s="386">
        <f t="shared" si="2"/>
        <v>11868</v>
      </c>
      <c r="E57" s="386">
        <f t="shared" si="2"/>
        <v>11861</v>
      </c>
      <c r="F57" s="381">
        <f t="shared" si="1"/>
        <v>99.94101786316143</v>
      </c>
    </row>
    <row r="58" spans="1:6" ht="13.5" thickBot="1">
      <c r="A58" s="1496"/>
      <c r="B58" s="385" t="s">
        <v>588</v>
      </c>
      <c r="C58" s="386">
        <f t="shared" si="2"/>
        <v>17718</v>
      </c>
      <c r="D58" s="386">
        <f t="shared" si="2"/>
        <v>18407</v>
      </c>
      <c r="E58" s="386">
        <f t="shared" si="2"/>
        <v>18281</v>
      </c>
      <c r="F58" s="381">
        <f t="shared" si="1"/>
        <v>99.3154778073559</v>
      </c>
    </row>
    <row r="59" spans="1:6" ht="13.5" thickBot="1">
      <c r="A59" s="1496"/>
      <c r="B59" s="385" t="s">
        <v>538</v>
      </c>
      <c r="C59" s="386">
        <f t="shared" si="2"/>
        <v>750</v>
      </c>
      <c r="D59" s="386">
        <f t="shared" si="2"/>
        <v>649</v>
      </c>
      <c r="E59" s="386">
        <f t="shared" si="2"/>
        <v>649</v>
      </c>
      <c r="F59" s="381">
        <f t="shared" si="1"/>
        <v>100</v>
      </c>
    </row>
    <row r="60" spans="1:6" ht="21.75" thickBot="1">
      <c r="A60" s="1496"/>
      <c r="B60" s="390" t="s">
        <v>539</v>
      </c>
      <c r="C60" s="386">
        <f t="shared" si="2"/>
        <v>3878</v>
      </c>
      <c r="D60" s="386">
        <f t="shared" si="2"/>
        <v>1191</v>
      </c>
      <c r="E60" s="386">
        <f t="shared" si="2"/>
        <v>1191</v>
      </c>
      <c r="F60" s="381">
        <f t="shared" si="1"/>
        <v>100</v>
      </c>
    </row>
    <row r="61" spans="1:6" ht="13.5" thickBot="1">
      <c r="A61" s="1496"/>
      <c r="B61" s="385" t="s">
        <v>541</v>
      </c>
      <c r="C61" s="386">
        <f t="shared" si="2"/>
        <v>0</v>
      </c>
      <c r="D61" s="386">
        <f t="shared" si="2"/>
        <v>0</v>
      </c>
      <c r="E61" s="386">
        <f t="shared" si="2"/>
        <v>0</v>
      </c>
      <c r="F61" s="381"/>
    </row>
    <row r="62" spans="1:6" ht="21.75" thickBot="1">
      <c r="A62" s="1496"/>
      <c r="B62" s="390" t="s">
        <v>542</v>
      </c>
      <c r="C62" s="386">
        <f t="shared" si="2"/>
        <v>0</v>
      </c>
      <c r="D62" s="386">
        <f t="shared" si="2"/>
        <v>0</v>
      </c>
      <c r="E62" s="386">
        <f t="shared" si="2"/>
        <v>0</v>
      </c>
      <c r="F62" s="381"/>
    </row>
    <row r="63" spans="1:6" ht="13.5" thickBot="1">
      <c r="A63" s="1496"/>
      <c r="B63" s="385" t="s">
        <v>810</v>
      </c>
      <c r="C63" s="386">
        <f>C27+C18</f>
        <v>82055</v>
      </c>
      <c r="D63" s="381">
        <f>SUM(D56:D62)</f>
        <v>79975</v>
      </c>
      <c r="E63" s="381">
        <f>SUM(E56:E62)</f>
        <v>79842</v>
      </c>
      <c r="F63" s="381">
        <f t="shared" si="1"/>
        <v>99.83369803063458</v>
      </c>
    </row>
    <row r="64" spans="1:6" ht="13.5" thickBot="1">
      <c r="A64" s="1497"/>
      <c r="B64" s="385" t="s">
        <v>547</v>
      </c>
      <c r="C64" s="386">
        <f>C28+C19</f>
        <v>21</v>
      </c>
      <c r="D64" s="386">
        <f>D28+D19</f>
        <v>21</v>
      </c>
      <c r="E64" s="386">
        <f>E28+E19</f>
        <v>19</v>
      </c>
      <c r="F64" s="381">
        <f t="shared" si="1"/>
        <v>90.47619047619048</v>
      </c>
    </row>
  </sheetData>
  <sheetProtection/>
  <mergeCells count="8">
    <mergeCell ref="A47:A55"/>
    <mergeCell ref="A56:A64"/>
    <mergeCell ref="A3:I3"/>
    <mergeCell ref="A5:I6"/>
    <mergeCell ref="A11:A19"/>
    <mergeCell ref="A20:A28"/>
    <mergeCell ref="A29:A37"/>
    <mergeCell ref="A38:A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&amp;R2/2. sz. melléklet
.../2014. (...) Egyek Önk.</oddHeader>
  </headerFooter>
  <colBreaks count="1" manualBreakCount="1">
    <brk id="7" max="6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5"/>
  <sheetViews>
    <sheetView view="pageLayout" workbookViewId="0" topLeftCell="A5">
      <selection activeCell="A5" sqref="A5:IV5"/>
    </sheetView>
  </sheetViews>
  <sheetFormatPr defaultColWidth="9.00390625" defaultRowHeight="12.75"/>
  <cols>
    <col min="1" max="1" width="34.875" style="4" customWidth="1"/>
    <col min="2" max="2" width="22.375" style="392" customWidth="1"/>
    <col min="3" max="3" width="17.625" style="3" customWidth="1"/>
    <col min="4" max="4" width="17.25390625" style="3" customWidth="1"/>
    <col min="5" max="5" width="21.00390625" style="3" customWidth="1"/>
    <col min="6" max="6" width="18.00390625" style="3" customWidth="1"/>
  </cols>
  <sheetData>
    <row r="2" spans="1:6" ht="12.75">
      <c r="A2" s="1503" t="s">
        <v>1297</v>
      </c>
      <c r="B2" s="1503"/>
      <c r="C2" s="1503"/>
      <c r="D2" s="1503"/>
      <c r="E2" s="1503"/>
      <c r="F2" s="1503"/>
    </row>
    <row r="3" spans="1:6" ht="32.25" customHeight="1">
      <c r="A3" s="1503"/>
      <c r="B3" s="1503"/>
      <c r="C3" s="1503"/>
      <c r="D3" s="1503"/>
      <c r="E3" s="1503"/>
      <c r="F3" s="1503"/>
    </row>
    <row r="4" spans="1:6" ht="20.25">
      <c r="A4" s="391"/>
      <c r="B4" s="391"/>
      <c r="C4" s="391"/>
      <c r="D4" s="391"/>
      <c r="E4" s="391"/>
      <c r="F4" s="391"/>
    </row>
    <row r="5" spans="1:7" ht="20.25">
      <c r="A5" s="391"/>
      <c r="B5" s="391"/>
      <c r="C5" s="391"/>
      <c r="D5" s="391"/>
      <c r="E5" s="391"/>
      <c r="F5" s="1504" t="s">
        <v>808</v>
      </c>
      <c r="G5" s="1504"/>
    </row>
    <row r="6" ht="13.5" thickBot="1"/>
    <row r="7" spans="1:6" ht="26.25" customHeight="1" thickBot="1">
      <c r="A7" s="306" t="s">
        <v>853</v>
      </c>
      <c r="B7" s="307" t="s">
        <v>534</v>
      </c>
      <c r="C7" s="308" t="s">
        <v>963</v>
      </c>
      <c r="D7" s="308" t="s">
        <v>964</v>
      </c>
      <c r="E7" s="308" t="s">
        <v>965</v>
      </c>
      <c r="F7" s="308" t="s">
        <v>1014</v>
      </c>
    </row>
    <row r="8" spans="1:6" ht="12.75" customHeight="1">
      <c r="A8" s="1494" t="s">
        <v>933</v>
      </c>
      <c r="B8" s="362" t="s">
        <v>536</v>
      </c>
      <c r="C8" s="363">
        <v>44972</v>
      </c>
      <c r="D8" s="364">
        <v>45537</v>
      </c>
      <c r="E8" s="365">
        <v>45537</v>
      </c>
      <c r="F8" s="366">
        <f>E8/D8*100</f>
        <v>100</v>
      </c>
    </row>
    <row r="9" spans="1:6" ht="12.75" customHeight="1">
      <c r="A9" s="1495"/>
      <c r="B9" s="367" t="s">
        <v>537</v>
      </c>
      <c r="C9" s="368">
        <v>10968</v>
      </c>
      <c r="D9" s="369">
        <v>11292</v>
      </c>
      <c r="E9" s="370">
        <v>11285</v>
      </c>
      <c r="F9" s="371">
        <f>E9/D9*100</f>
        <v>99.93800921006022</v>
      </c>
    </row>
    <row r="10" spans="1:6" ht="12.75" customHeight="1">
      <c r="A10" s="1495"/>
      <c r="B10" s="367" t="s">
        <v>816</v>
      </c>
      <c r="C10" s="368">
        <v>16527</v>
      </c>
      <c r="D10" s="369">
        <v>17426</v>
      </c>
      <c r="E10" s="370">
        <v>17390</v>
      </c>
      <c r="F10" s="371">
        <f aca="true" t="shared" si="0" ref="F10:F16">E10/D10*100</f>
        <v>99.79341214277517</v>
      </c>
    </row>
    <row r="11" spans="1:6" ht="12.75" customHeight="1">
      <c r="A11" s="1495"/>
      <c r="B11" s="367" t="s">
        <v>538</v>
      </c>
      <c r="C11" s="368">
        <v>750</v>
      </c>
      <c r="D11" s="369">
        <v>649</v>
      </c>
      <c r="E11" s="370">
        <v>649</v>
      </c>
      <c r="F11" s="371">
        <f t="shared" si="0"/>
        <v>100</v>
      </c>
    </row>
    <row r="12" spans="1:6" ht="22.5">
      <c r="A12" s="1495"/>
      <c r="B12" s="372" t="s">
        <v>539</v>
      </c>
      <c r="C12" s="368">
        <v>3592</v>
      </c>
      <c r="D12" s="369">
        <v>1108</v>
      </c>
      <c r="E12" s="370">
        <v>1108</v>
      </c>
      <c r="F12" s="371">
        <f t="shared" si="0"/>
        <v>100</v>
      </c>
    </row>
    <row r="13" spans="1:6" ht="12.75" customHeight="1">
      <c r="A13" s="1495"/>
      <c r="B13" s="367" t="s">
        <v>541</v>
      </c>
      <c r="C13" s="368"/>
      <c r="D13" s="369"/>
      <c r="E13" s="370"/>
      <c r="F13" s="371"/>
    </row>
    <row r="14" spans="1:6" ht="23.25" thickBot="1">
      <c r="A14" s="1495"/>
      <c r="B14" s="373" t="s">
        <v>542</v>
      </c>
      <c r="C14" s="374"/>
      <c r="D14" s="375"/>
      <c r="E14" s="376"/>
      <c r="F14" s="377"/>
    </row>
    <row r="15" spans="1:6" ht="13.5" customHeight="1" thickBot="1">
      <c r="A15" s="1496"/>
      <c r="B15" s="378" t="s">
        <v>810</v>
      </c>
      <c r="C15" s="379">
        <f>SUM(C8:C14)</f>
        <v>76809</v>
      </c>
      <c r="D15" s="380">
        <f>SUM(D8:D14)</f>
        <v>76012</v>
      </c>
      <c r="E15" s="380">
        <f>SUM(E8:E14)</f>
        <v>75969</v>
      </c>
      <c r="F15" s="381">
        <f t="shared" si="0"/>
        <v>99.94342998473925</v>
      </c>
    </row>
    <row r="16" spans="1:6" ht="13.5" customHeight="1" thickBot="1">
      <c r="A16" s="1497"/>
      <c r="B16" s="382" t="s">
        <v>547</v>
      </c>
      <c r="C16" s="383">
        <v>19</v>
      </c>
      <c r="D16" s="384">
        <v>19</v>
      </c>
      <c r="E16" s="1303">
        <v>17</v>
      </c>
      <c r="F16" s="380">
        <f t="shared" si="0"/>
        <v>89.47368421052632</v>
      </c>
    </row>
    <row r="17" spans="1:6" ht="12.75" customHeight="1">
      <c r="A17" s="1494" t="s">
        <v>912</v>
      </c>
      <c r="B17" s="362" t="s">
        <v>536</v>
      </c>
      <c r="C17" s="363">
        <v>3039</v>
      </c>
      <c r="D17" s="364">
        <v>2323</v>
      </c>
      <c r="E17" s="365">
        <v>2323</v>
      </c>
      <c r="F17" s="366">
        <f>E17/D17*100</f>
        <v>100</v>
      </c>
    </row>
    <row r="18" spans="1:6" ht="12.75" customHeight="1">
      <c r="A18" s="1495"/>
      <c r="B18" s="367" t="s">
        <v>537</v>
      </c>
      <c r="C18" s="368">
        <v>730</v>
      </c>
      <c r="D18" s="369">
        <v>576</v>
      </c>
      <c r="E18" s="370">
        <v>576</v>
      </c>
      <c r="F18" s="371">
        <f>E18/D18*100</f>
        <v>100</v>
      </c>
    </row>
    <row r="19" spans="1:6" ht="12.75" customHeight="1">
      <c r="A19" s="1495"/>
      <c r="B19" s="367" t="s">
        <v>816</v>
      </c>
      <c r="C19" s="368">
        <v>1191</v>
      </c>
      <c r="D19" s="369">
        <v>932</v>
      </c>
      <c r="E19" s="370">
        <v>843</v>
      </c>
      <c r="F19" s="371">
        <f>E19/D19*100</f>
        <v>90.45064377682404</v>
      </c>
    </row>
    <row r="20" spans="1:6" ht="12.75" customHeight="1">
      <c r="A20" s="1495"/>
      <c r="B20" s="367" t="s">
        <v>538</v>
      </c>
      <c r="C20" s="368"/>
      <c r="D20" s="369"/>
      <c r="E20" s="370"/>
      <c r="F20" s="371"/>
    </row>
    <row r="21" spans="1:6" ht="22.5">
      <c r="A21" s="1495"/>
      <c r="B21" s="372" t="s">
        <v>539</v>
      </c>
      <c r="C21" s="368">
        <v>286</v>
      </c>
      <c r="D21" s="369">
        <v>83</v>
      </c>
      <c r="E21" s="370">
        <v>83</v>
      </c>
      <c r="F21" s="371">
        <f>E21/D21*100</f>
        <v>100</v>
      </c>
    </row>
    <row r="22" spans="1:6" ht="12.75" customHeight="1">
      <c r="A22" s="1495"/>
      <c r="B22" s="367" t="s">
        <v>541</v>
      </c>
      <c r="C22" s="368"/>
      <c r="D22" s="369"/>
      <c r="E22" s="370"/>
      <c r="F22" s="371"/>
    </row>
    <row r="23" spans="1:6" ht="23.25" thickBot="1">
      <c r="A23" s="1495"/>
      <c r="B23" s="373" t="s">
        <v>542</v>
      </c>
      <c r="C23" s="374"/>
      <c r="D23" s="375"/>
      <c r="E23" s="376"/>
      <c r="F23" s="377"/>
    </row>
    <row r="24" spans="1:6" ht="13.5" customHeight="1" thickBot="1">
      <c r="A24" s="1496"/>
      <c r="B24" s="378" t="s">
        <v>810</v>
      </c>
      <c r="C24" s="379">
        <f>SUM(C17:C23)</f>
        <v>5246</v>
      </c>
      <c r="D24" s="380">
        <f>SUM(D17:D23)</f>
        <v>3914</v>
      </c>
      <c r="E24" s="380">
        <f>SUM(E17:E23)</f>
        <v>3825</v>
      </c>
      <c r="F24" s="381">
        <f>E24/D24*100</f>
        <v>97.72611139499233</v>
      </c>
    </row>
    <row r="25" spans="1:6" ht="13.5" customHeight="1" thickBot="1">
      <c r="A25" s="1497"/>
      <c r="B25" s="385" t="s">
        <v>547</v>
      </c>
      <c r="C25" s="386">
        <v>2</v>
      </c>
      <c r="D25" s="381">
        <v>2</v>
      </c>
      <c r="E25" s="387">
        <v>2</v>
      </c>
      <c r="F25" s="380">
        <f>E25/D25*100</f>
        <v>100</v>
      </c>
    </row>
    <row r="26" spans="1:6" ht="12.75" customHeight="1">
      <c r="A26" s="1494" t="s">
        <v>585</v>
      </c>
      <c r="B26" s="362" t="s">
        <v>536</v>
      </c>
      <c r="C26" s="363"/>
      <c r="D26" s="364"/>
      <c r="E26" s="365"/>
      <c r="F26" s="366"/>
    </row>
    <row r="27" spans="1:6" ht="12.75" customHeight="1">
      <c r="A27" s="1495"/>
      <c r="B27" s="367" t="s">
        <v>537</v>
      </c>
      <c r="C27" s="368"/>
      <c r="D27" s="369"/>
      <c r="E27" s="370"/>
      <c r="F27" s="371"/>
    </row>
    <row r="28" spans="1:6" ht="12.75" customHeight="1">
      <c r="A28" s="1495"/>
      <c r="B28" s="367" t="s">
        <v>816</v>
      </c>
      <c r="C28" s="368"/>
      <c r="D28" s="369">
        <v>10</v>
      </c>
      <c r="E28" s="370">
        <v>9</v>
      </c>
      <c r="F28" s="371">
        <f>E28/D28*100</f>
        <v>90</v>
      </c>
    </row>
    <row r="29" spans="1:6" ht="12.75" customHeight="1">
      <c r="A29" s="1495"/>
      <c r="B29" s="367" t="s">
        <v>538</v>
      </c>
      <c r="C29" s="368"/>
      <c r="D29" s="369"/>
      <c r="E29" s="370"/>
      <c r="F29" s="371"/>
    </row>
    <row r="30" spans="1:6" ht="22.5">
      <c r="A30" s="1495"/>
      <c r="B30" s="372" t="s">
        <v>539</v>
      </c>
      <c r="C30" s="368"/>
      <c r="D30" s="369"/>
      <c r="E30" s="370"/>
      <c r="F30" s="371"/>
    </row>
    <row r="31" spans="1:6" ht="12.75" customHeight="1">
      <c r="A31" s="1495"/>
      <c r="B31" s="367" t="s">
        <v>541</v>
      </c>
      <c r="C31" s="368"/>
      <c r="D31" s="369"/>
      <c r="E31" s="370"/>
      <c r="F31" s="371"/>
    </row>
    <row r="32" spans="1:6" ht="23.25" thickBot="1">
      <c r="A32" s="1495"/>
      <c r="B32" s="373" t="s">
        <v>542</v>
      </c>
      <c r="C32" s="374"/>
      <c r="D32" s="375"/>
      <c r="E32" s="376"/>
      <c r="F32" s="377"/>
    </row>
    <row r="33" spans="1:6" ht="13.5" customHeight="1" thickBot="1">
      <c r="A33" s="1496"/>
      <c r="B33" s="378" t="s">
        <v>810</v>
      </c>
      <c r="C33" s="379">
        <f>SUM(C26:C32)</f>
        <v>0</v>
      </c>
      <c r="D33" s="380">
        <f>SUM(D26:D32)</f>
        <v>10</v>
      </c>
      <c r="E33" s="380">
        <f>SUM(E26:E32)</f>
        <v>9</v>
      </c>
      <c r="F33" s="388">
        <f>E33/D33*100</f>
        <v>90</v>
      </c>
    </row>
    <row r="34" spans="1:6" ht="13.5" customHeight="1" thickBot="1">
      <c r="A34" s="1497"/>
      <c r="B34" s="385" t="s">
        <v>547</v>
      </c>
      <c r="C34" s="386"/>
      <c r="D34" s="381"/>
      <c r="E34" s="387"/>
      <c r="F34" s="389"/>
    </row>
    <row r="35" spans="1:6" ht="12.75" customHeight="1">
      <c r="A35" s="1494" t="s">
        <v>586</v>
      </c>
      <c r="B35" s="362" t="s">
        <v>536</v>
      </c>
      <c r="C35" s="363"/>
      <c r="D35" s="364"/>
      <c r="E35" s="365"/>
      <c r="F35" s="366"/>
    </row>
    <row r="36" spans="1:6" ht="12.75" customHeight="1">
      <c r="A36" s="1495"/>
      <c r="B36" s="367" t="s">
        <v>537</v>
      </c>
      <c r="C36" s="368"/>
      <c r="D36" s="369"/>
      <c r="E36" s="370"/>
      <c r="F36" s="371"/>
    </row>
    <row r="37" spans="1:6" ht="12.75" customHeight="1">
      <c r="A37" s="1495"/>
      <c r="B37" s="367" t="s">
        <v>816</v>
      </c>
      <c r="C37" s="368"/>
      <c r="D37" s="369">
        <v>3</v>
      </c>
      <c r="E37" s="370">
        <v>3</v>
      </c>
      <c r="F37" s="371">
        <f>E37/D37*100</f>
        <v>100</v>
      </c>
    </row>
    <row r="38" spans="1:6" ht="12.75" customHeight="1">
      <c r="A38" s="1495"/>
      <c r="B38" s="367" t="s">
        <v>538</v>
      </c>
      <c r="C38" s="368"/>
      <c r="D38" s="369"/>
      <c r="E38" s="370"/>
      <c r="F38" s="371"/>
    </row>
    <row r="39" spans="1:6" ht="22.5">
      <c r="A39" s="1495"/>
      <c r="B39" s="372" t="s">
        <v>539</v>
      </c>
      <c r="C39" s="368"/>
      <c r="D39" s="369"/>
      <c r="E39" s="370"/>
      <c r="F39" s="371"/>
    </row>
    <row r="40" spans="1:6" ht="12.75" customHeight="1">
      <c r="A40" s="1495"/>
      <c r="B40" s="367" t="s">
        <v>541</v>
      </c>
      <c r="C40" s="368"/>
      <c r="D40" s="369"/>
      <c r="E40" s="370"/>
      <c r="F40" s="371"/>
    </row>
    <row r="41" spans="1:6" ht="23.25" thickBot="1">
      <c r="A41" s="1495"/>
      <c r="B41" s="373" t="s">
        <v>542</v>
      </c>
      <c r="C41" s="374"/>
      <c r="D41" s="375"/>
      <c r="E41" s="376"/>
      <c r="F41" s="377"/>
    </row>
    <row r="42" spans="1:6" ht="13.5" customHeight="1" thickBot="1">
      <c r="A42" s="1496"/>
      <c r="B42" s="378" t="s">
        <v>810</v>
      </c>
      <c r="C42" s="379">
        <f>SUM(C35:C41)</f>
        <v>0</v>
      </c>
      <c r="D42" s="380">
        <f>SUM(D35:D41)</f>
        <v>3</v>
      </c>
      <c r="E42" s="380">
        <f>SUM(E35:E41)</f>
        <v>3</v>
      </c>
      <c r="F42" s="381">
        <f>E42/D42*100</f>
        <v>100</v>
      </c>
    </row>
    <row r="43" spans="1:6" ht="13.5" customHeight="1" thickBot="1">
      <c r="A43" s="1497"/>
      <c r="B43" s="385" t="s">
        <v>547</v>
      </c>
      <c r="C43" s="386"/>
      <c r="D43" s="381"/>
      <c r="E43" s="387"/>
      <c r="F43" s="389"/>
    </row>
    <row r="44" spans="1:6" ht="12.75" customHeight="1">
      <c r="A44" s="1494" t="s">
        <v>587</v>
      </c>
      <c r="B44" s="362" t="s">
        <v>536</v>
      </c>
      <c r="C44" s="363"/>
      <c r="D44" s="364"/>
      <c r="E44" s="365"/>
      <c r="F44" s="366"/>
    </row>
    <row r="45" spans="1:6" ht="12.75" customHeight="1">
      <c r="A45" s="1495"/>
      <c r="B45" s="367" t="s">
        <v>537</v>
      </c>
      <c r="C45" s="368"/>
      <c r="D45" s="369"/>
      <c r="E45" s="370"/>
      <c r="F45" s="371"/>
    </row>
    <row r="46" spans="1:6" ht="12.75" customHeight="1">
      <c r="A46" s="1495"/>
      <c r="B46" s="367" t="s">
        <v>816</v>
      </c>
      <c r="C46" s="368"/>
      <c r="D46" s="369">
        <v>36</v>
      </c>
      <c r="E46" s="370">
        <v>36</v>
      </c>
      <c r="F46" s="371">
        <f>E46/D46*100</f>
        <v>100</v>
      </c>
    </row>
    <row r="47" spans="1:6" ht="12.75" customHeight="1">
      <c r="A47" s="1495"/>
      <c r="B47" s="367" t="s">
        <v>538</v>
      </c>
      <c r="C47" s="368"/>
      <c r="D47" s="369"/>
      <c r="E47" s="370"/>
      <c r="F47" s="371"/>
    </row>
    <row r="48" spans="1:6" ht="22.5">
      <c r="A48" s="1495"/>
      <c r="B48" s="372" t="s">
        <v>539</v>
      </c>
      <c r="C48" s="368"/>
      <c r="D48" s="369"/>
      <c r="E48" s="370"/>
      <c r="F48" s="371"/>
    </row>
    <row r="49" spans="1:6" ht="12.75" customHeight="1">
      <c r="A49" s="1495"/>
      <c r="B49" s="367" t="s">
        <v>541</v>
      </c>
      <c r="C49" s="368"/>
      <c r="D49" s="369"/>
      <c r="E49" s="370"/>
      <c r="F49" s="371"/>
    </row>
    <row r="50" spans="1:6" ht="23.25" thickBot="1">
      <c r="A50" s="1495"/>
      <c r="B50" s="373" t="s">
        <v>542</v>
      </c>
      <c r="C50" s="374"/>
      <c r="D50" s="375"/>
      <c r="E50" s="376"/>
      <c r="F50" s="377"/>
    </row>
    <row r="51" spans="1:6" ht="13.5" customHeight="1" thickBot="1">
      <c r="A51" s="1496"/>
      <c r="B51" s="378" t="s">
        <v>810</v>
      </c>
      <c r="C51" s="379">
        <f>SUM(C44:C50)</f>
        <v>0</v>
      </c>
      <c r="D51" s="380">
        <f>SUM(D44:D50)</f>
        <v>36</v>
      </c>
      <c r="E51" s="380">
        <f>SUM(E44:E50)</f>
        <v>36</v>
      </c>
      <c r="F51" s="381">
        <f aca="true" t="shared" si="1" ref="F51:F61">E51/D51*100</f>
        <v>100</v>
      </c>
    </row>
    <row r="52" spans="1:6" ht="13.5" customHeight="1" thickBot="1">
      <c r="A52" s="1497"/>
      <c r="B52" s="385" t="s">
        <v>547</v>
      </c>
      <c r="C52" s="386"/>
      <c r="D52" s="381"/>
      <c r="E52" s="387"/>
      <c r="F52" s="389"/>
    </row>
    <row r="53" spans="1:6" ht="13.5" customHeight="1" thickBot="1">
      <c r="A53" s="1498" t="s">
        <v>971</v>
      </c>
      <c r="B53" s="385" t="s">
        <v>536</v>
      </c>
      <c r="C53" s="386">
        <f>C17+C8+C44+C26+C35</f>
        <v>48011</v>
      </c>
      <c r="D53" s="386">
        <f>D17+D8+D44+D26+D35</f>
        <v>47860</v>
      </c>
      <c r="E53" s="386">
        <f>E17+E8+E44+E26+E35</f>
        <v>47860</v>
      </c>
      <c r="F53" s="381">
        <f t="shared" si="1"/>
        <v>100</v>
      </c>
    </row>
    <row r="54" spans="1:6" ht="13.5" customHeight="1" thickBot="1">
      <c r="A54" s="1496"/>
      <c r="B54" s="385" t="s">
        <v>537</v>
      </c>
      <c r="C54" s="386">
        <f aca="true" t="shared" si="2" ref="C54:E59">C18+C9+C45+C27+C36</f>
        <v>11698</v>
      </c>
      <c r="D54" s="386">
        <f t="shared" si="2"/>
        <v>11868</v>
      </c>
      <c r="E54" s="386">
        <f t="shared" si="2"/>
        <v>11861</v>
      </c>
      <c r="F54" s="381">
        <f t="shared" si="1"/>
        <v>99.94101786316143</v>
      </c>
    </row>
    <row r="55" spans="1:6" ht="13.5" customHeight="1" thickBot="1">
      <c r="A55" s="1496"/>
      <c r="B55" s="385" t="s">
        <v>588</v>
      </c>
      <c r="C55" s="386">
        <f t="shared" si="2"/>
        <v>17718</v>
      </c>
      <c r="D55" s="386">
        <f t="shared" si="2"/>
        <v>18407</v>
      </c>
      <c r="E55" s="386">
        <f t="shared" si="2"/>
        <v>18281</v>
      </c>
      <c r="F55" s="381">
        <f t="shared" si="1"/>
        <v>99.3154778073559</v>
      </c>
    </row>
    <row r="56" spans="1:6" ht="13.5" customHeight="1" thickBot="1">
      <c r="A56" s="1496"/>
      <c r="B56" s="385" t="s">
        <v>538</v>
      </c>
      <c r="C56" s="386">
        <f t="shared" si="2"/>
        <v>750</v>
      </c>
      <c r="D56" s="386">
        <f t="shared" si="2"/>
        <v>649</v>
      </c>
      <c r="E56" s="386">
        <f t="shared" si="2"/>
        <v>649</v>
      </c>
      <c r="F56" s="381">
        <f t="shared" si="1"/>
        <v>100</v>
      </c>
    </row>
    <row r="57" spans="1:6" ht="21.75" thickBot="1">
      <c r="A57" s="1496"/>
      <c r="B57" s="390" t="s">
        <v>539</v>
      </c>
      <c r="C57" s="386">
        <f t="shared" si="2"/>
        <v>3878</v>
      </c>
      <c r="D57" s="386">
        <f t="shared" si="2"/>
        <v>1191</v>
      </c>
      <c r="E57" s="386">
        <f t="shared" si="2"/>
        <v>1191</v>
      </c>
      <c r="F57" s="381">
        <f t="shared" si="1"/>
        <v>100</v>
      </c>
    </row>
    <row r="58" spans="1:6" ht="13.5" customHeight="1" thickBot="1">
      <c r="A58" s="1496"/>
      <c r="B58" s="385" t="s">
        <v>541</v>
      </c>
      <c r="C58" s="386">
        <f t="shared" si="2"/>
        <v>0</v>
      </c>
      <c r="D58" s="386">
        <f t="shared" si="2"/>
        <v>0</v>
      </c>
      <c r="E58" s="386">
        <f t="shared" si="2"/>
        <v>0</v>
      </c>
      <c r="F58" s="381"/>
    </row>
    <row r="59" spans="1:6" ht="21.75" thickBot="1">
      <c r="A59" s="1496"/>
      <c r="B59" s="390" t="s">
        <v>542</v>
      </c>
      <c r="C59" s="386">
        <f t="shared" si="2"/>
        <v>0</v>
      </c>
      <c r="D59" s="386">
        <f t="shared" si="2"/>
        <v>0</v>
      </c>
      <c r="E59" s="386">
        <f t="shared" si="2"/>
        <v>0</v>
      </c>
      <c r="F59" s="381"/>
    </row>
    <row r="60" spans="1:6" ht="13.5" customHeight="1" thickBot="1">
      <c r="A60" s="1496"/>
      <c r="B60" s="385" t="s">
        <v>810</v>
      </c>
      <c r="C60" s="386">
        <f>C24+C15</f>
        <v>82055</v>
      </c>
      <c r="D60" s="381">
        <f>SUM(D53:D59)</f>
        <v>79975</v>
      </c>
      <c r="E60" s="381">
        <f>SUM(E53:E59)</f>
        <v>79842</v>
      </c>
      <c r="F60" s="381">
        <f t="shared" si="1"/>
        <v>99.83369803063458</v>
      </c>
    </row>
    <row r="61" spans="1:6" ht="13.5" customHeight="1" thickBot="1">
      <c r="A61" s="1497"/>
      <c r="B61" s="385" t="s">
        <v>547</v>
      </c>
      <c r="C61" s="386">
        <f>C25+C16</f>
        <v>21</v>
      </c>
      <c r="D61" s="386">
        <f>D25+D16</f>
        <v>21</v>
      </c>
      <c r="E61" s="386">
        <f>E25+E16</f>
        <v>19</v>
      </c>
      <c r="F61" s="381">
        <f t="shared" si="1"/>
        <v>90.47619047619048</v>
      </c>
    </row>
    <row r="62" spans="1:6" ht="12.75">
      <c r="A62" s="393"/>
      <c r="B62" s="394"/>
      <c r="C62" s="395"/>
      <c r="D62" s="395"/>
      <c r="E62" s="395"/>
      <c r="F62" s="395"/>
    </row>
    <row r="63" spans="1:6" ht="12.75">
      <c r="A63" s="393"/>
      <c r="B63" s="394"/>
      <c r="C63" s="395"/>
      <c r="D63" s="395"/>
      <c r="E63" s="395"/>
      <c r="F63" s="395"/>
    </row>
    <row r="64" spans="1:6" ht="12.75">
      <c r="A64" s="393"/>
      <c r="B64" s="394"/>
      <c r="C64" s="395"/>
      <c r="D64" s="395"/>
      <c r="E64" s="395"/>
      <c r="F64" s="395"/>
    </row>
    <row r="65" spans="1:6" ht="12.75">
      <c r="A65" s="393"/>
      <c r="B65" s="394"/>
      <c r="C65" s="395"/>
      <c r="D65" s="395"/>
      <c r="E65" s="395"/>
      <c r="F65" s="395"/>
    </row>
    <row r="66" spans="1:6" ht="12.75">
      <c r="A66" s="393"/>
      <c r="B66" s="394"/>
      <c r="C66" s="395"/>
      <c r="D66" s="395"/>
      <c r="E66" s="395"/>
      <c r="F66" s="395"/>
    </row>
    <row r="67" spans="1:6" ht="12.75">
      <c r="A67" s="393"/>
      <c r="B67" s="394"/>
      <c r="C67" s="395"/>
      <c r="D67" s="395"/>
      <c r="E67" s="395"/>
      <c r="F67" s="395"/>
    </row>
    <row r="68" spans="1:6" ht="12.75">
      <c r="A68" s="393"/>
      <c r="B68" s="394"/>
      <c r="C68" s="395"/>
      <c r="D68" s="395"/>
      <c r="E68" s="395"/>
      <c r="F68" s="395"/>
    </row>
    <row r="69" spans="1:6" ht="12.75">
      <c r="A69" s="393"/>
      <c r="B69" s="394"/>
      <c r="C69" s="395"/>
      <c r="D69" s="395"/>
      <c r="E69" s="395"/>
      <c r="F69" s="395"/>
    </row>
    <row r="70" spans="1:6" ht="12.75">
      <c r="A70" s="393"/>
      <c r="B70" s="394"/>
      <c r="C70" s="395"/>
      <c r="D70" s="395"/>
      <c r="E70" s="395"/>
      <c r="F70" s="395"/>
    </row>
    <row r="71" spans="1:6" ht="12.75">
      <c r="A71" s="393"/>
      <c r="B71" s="394"/>
      <c r="C71" s="395"/>
      <c r="D71" s="395"/>
      <c r="E71" s="395"/>
      <c r="F71" s="395"/>
    </row>
    <row r="72" spans="1:6" ht="12.75">
      <c r="A72" s="393"/>
      <c r="B72" s="394"/>
      <c r="C72" s="395"/>
      <c r="D72" s="395"/>
      <c r="E72" s="395"/>
      <c r="F72" s="395"/>
    </row>
    <row r="73" spans="1:6" ht="12.75">
      <c r="A73" s="396"/>
      <c r="B73" s="397"/>
      <c r="C73" s="398"/>
      <c r="D73" s="398"/>
      <c r="E73" s="398"/>
      <c r="F73" s="398"/>
    </row>
    <row r="74" spans="3:6" ht="12.75">
      <c r="C74" s="399"/>
      <c r="D74" s="399"/>
      <c r="E74" s="399"/>
      <c r="F74" s="399"/>
    </row>
    <row r="75" spans="3:6" ht="12.75">
      <c r="C75" s="399"/>
      <c r="D75" s="399"/>
      <c r="E75" s="399"/>
      <c r="F75" s="399"/>
    </row>
  </sheetData>
  <sheetProtection/>
  <mergeCells count="8">
    <mergeCell ref="A44:A52"/>
    <mergeCell ref="A53:A61"/>
    <mergeCell ref="A2:F3"/>
    <mergeCell ref="F5:G5"/>
    <mergeCell ref="A8:A16"/>
    <mergeCell ref="A17:A25"/>
    <mergeCell ref="A26:A34"/>
    <mergeCell ref="A35:A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&amp;R2/2)a sz. melléklet
.../2014. (...)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view="pageLayout" zoomScale="77" zoomScalePageLayoutView="77" workbookViewId="0" topLeftCell="A1">
      <selection activeCell="G3" sqref="G3"/>
    </sheetView>
  </sheetViews>
  <sheetFormatPr defaultColWidth="9.00390625" defaultRowHeight="12.75"/>
  <cols>
    <col min="1" max="1" width="50.25390625" style="0" customWidth="1"/>
    <col min="2" max="2" width="21.625" style="0" customWidth="1"/>
    <col min="3" max="3" width="17.00390625" style="0" customWidth="1"/>
    <col min="4" max="4" width="16.375" style="0" customWidth="1"/>
    <col min="5" max="5" width="19.75390625" style="0" customWidth="1"/>
    <col min="6" max="6" width="14.375" style="0" customWidth="1"/>
    <col min="7" max="7" width="14.625" style="0" customWidth="1"/>
  </cols>
  <sheetData>
    <row r="1" spans="1:6" ht="15.75" customHeight="1">
      <c r="A1" s="1509" t="s">
        <v>1298</v>
      </c>
      <c r="B1" s="1509"/>
      <c r="C1" s="1509"/>
      <c r="D1" s="1509"/>
      <c r="E1" s="1509"/>
      <c r="F1" s="1509"/>
    </row>
    <row r="2" spans="1:6" ht="12.75">
      <c r="A2" s="1509"/>
      <c r="B2" s="1509"/>
      <c r="C2" s="1509"/>
      <c r="D2" s="1509"/>
      <c r="E2" s="1509"/>
      <c r="F2" s="1509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3.5" thickBot="1">
      <c r="A6" s="3"/>
      <c r="B6" s="3"/>
      <c r="C6" s="3"/>
      <c r="D6" s="3"/>
      <c r="E6" s="3"/>
      <c r="F6" s="332" t="s">
        <v>808</v>
      </c>
    </row>
    <row r="7" spans="1:7" ht="19.5" customHeight="1" thickBot="1">
      <c r="A7" s="306" t="s">
        <v>853</v>
      </c>
      <c r="B7" s="307" t="s">
        <v>534</v>
      </c>
      <c r="C7" s="308" t="s">
        <v>963</v>
      </c>
      <c r="D7" s="308" t="s">
        <v>964</v>
      </c>
      <c r="E7" s="308" t="s">
        <v>965</v>
      </c>
      <c r="F7" s="308" t="s">
        <v>1014</v>
      </c>
      <c r="G7" s="400"/>
    </row>
    <row r="8" spans="1:7" ht="15.75">
      <c r="A8" s="1510" t="s">
        <v>589</v>
      </c>
      <c r="B8" s="564" t="s">
        <v>590</v>
      </c>
      <c r="C8" s="578"/>
      <c r="D8" s="403"/>
      <c r="E8" s="403"/>
      <c r="F8" s="404"/>
      <c r="G8" s="405"/>
    </row>
    <row r="9" spans="1:7" ht="45">
      <c r="A9" s="1511"/>
      <c r="B9" s="565" t="s">
        <v>937</v>
      </c>
      <c r="C9" s="581"/>
      <c r="D9" s="253"/>
      <c r="E9" s="253"/>
      <c r="F9" s="408"/>
      <c r="G9" s="405"/>
    </row>
    <row r="10" spans="1:7" ht="15.75">
      <c r="A10" s="1511"/>
      <c r="B10" s="566" t="s">
        <v>816</v>
      </c>
      <c r="C10" s="582"/>
      <c r="D10" s="411">
        <v>627</v>
      </c>
      <c r="E10" s="412">
        <v>627</v>
      </c>
      <c r="F10" s="413">
        <f>E10/D10*100</f>
        <v>100</v>
      </c>
      <c r="G10" s="414"/>
    </row>
    <row r="11" spans="1:7" s="21" customFormat="1" ht="45">
      <c r="A11" s="1511"/>
      <c r="B11" s="566" t="s">
        <v>591</v>
      </c>
      <c r="C11" s="581"/>
      <c r="D11" s="253"/>
      <c r="E11" s="253"/>
      <c r="F11" s="408"/>
      <c r="G11" s="415"/>
    </row>
    <row r="12" spans="1:7" ht="30">
      <c r="A12" s="1511"/>
      <c r="B12" s="566" t="s">
        <v>592</v>
      </c>
      <c r="C12" s="581"/>
      <c r="D12" s="253"/>
      <c r="E12" s="253"/>
      <c r="F12" s="408"/>
      <c r="G12" s="1"/>
    </row>
    <row r="13" spans="1:7" ht="16.5" thickBot="1">
      <c r="A13" s="1511"/>
      <c r="B13" s="567" t="s">
        <v>857</v>
      </c>
      <c r="C13" s="588"/>
      <c r="D13" s="573"/>
      <c r="E13" s="573"/>
      <c r="F13" s="574"/>
      <c r="G13" s="1"/>
    </row>
    <row r="14" spans="1:7" ht="16.5" thickBot="1">
      <c r="A14" s="1511"/>
      <c r="B14" s="562" t="s">
        <v>1042</v>
      </c>
      <c r="C14" s="585">
        <f>SUM(C8:C12)</f>
        <v>0</v>
      </c>
      <c r="D14" s="586">
        <f>SUM(D8:D12)</f>
        <v>627</v>
      </c>
      <c r="E14" s="586">
        <f>SUM(E8:E12)</f>
        <v>627</v>
      </c>
      <c r="F14" s="428">
        <f>E14/D14*100</f>
        <v>100</v>
      </c>
      <c r="G14" s="1"/>
    </row>
    <row r="15" spans="1:6" ht="29.25" thickBot="1">
      <c r="A15" s="1512"/>
      <c r="B15" s="417" t="s">
        <v>593</v>
      </c>
      <c r="C15" s="583"/>
      <c r="D15" s="584"/>
      <c r="E15" s="584"/>
      <c r="F15" s="575"/>
    </row>
    <row r="16" spans="1:6" ht="15.75">
      <c r="A16" s="1510" t="s">
        <v>909</v>
      </c>
      <c r="B16" s="401" t="s">
        <v>590</v>
      </c>
      <c r="C16" s="402">
        <v>3950</v>
      </c>
      <c r="D16" s="579">
        <v>4171</v>
      </c>
      <c r="E16" s="580">
        <v>4896</v>
      </c>
      <c r="F16" s="570">
        <f>E16/D16*100</f>
        <v>117.3819228002877</v>
      </c>
    </row>
    <row r="17" spans="1:6" ht="45">
      <c r="A17" s="1511"/>
      <c r="B17" s="406" t="s">
        <v>937</v>
      </c>
      <c r="C17" s="407">
        <v>1062</v>
      </c>
      <c r="D17" s="418">
        <v>1121</v>
      </c>
      <c r="E17" s="419">
        <v>1295</v>
      </c>
      <c r="F17" s="413">
        <f>E17/D17*100</f>
        <v>115.52185548617307</v>
      </c>
    </row>
    <row r="18" spans="1:6" ht="15.75">
      <c r="A18" s="1511"/>
      <c r="B18" s="409" t="s">
        <v>816</v>
      </c>
      <c r="C18" s="410">
        <v>4674</v>
      </c>
      <c r="D18" s="420">
        <v>3660</v>
      </c>
      <c r="E18" s="421">
        <v>3583</v>
      </c>
      <c r="F18" s="413">
        <f>E18/D18*100</f>
        <v>97.89617486338797</v>
      </c>
    </row>
    <row r="19" spans="1:6" ht="45">
      <c r="A19" s="1511"/>
      <c r="B19" s="409" t="s">
        <v>591</v>
      </c>
      <c r="C19" s="407">
        <v>290</v>
      </c>
      <c r="D19" s="418">
        <v>89</v>
      </c>
      <c r="E19" s="419">
        <v>89</v>
      </c>
      <c r="F19" s="413">
        <f>E19/D19*100</f>
        <v>100</v>
      </c>
    </row>
    <row r="20" spans="1:6" ht="30">
      <c r="A20" s="1511"/>
      <c r="B20" s="409" t="s">
        <v>592</v>
      </c>
      <c r="C20" s="407"/>
      <c r="D20" s="418"/>
      <c r="E20" s="419"/>
      <c r="F20" s="408"/>
    </row>
    <row r="21" spans="1:6" ht="16.5" thickBot="1">
      <c r="A21" s="1511"/>
      <c r="B21" s="563" t="s">
        <v>857</v>
      </c>
      <c r="C21" s="591"/>
      <c r="D21" s="589">
        <v>6235</v>
      </c>
      <c r="E21" s="590">
        <v>6235</v>
      </c>
      <c r="F21" s="574"/>
    </row>
    <row r="22" spans="1:6" ht="16.5" thickBot="1">
      <c r="A22" s="1511"/>
      <c r="B22" s="562" t="s">
        <v>1042</v>
      </c>
      <c r="C22" s="585">
        <f>SUM(C16:C20)</f>
        <v>9976</v>
      </c>
      <c r="D22" s="586">
        <f>SUM(D16:D21)</f>
        <v>15276</v>
      </c>
      <c r="E22" s="587">
        <f>SUM(E16:E21)</f>
        <v>16098</v>
      </c>
      <c r="F22" s="568">
        <f>E22/D22*100</f>
        <v>105.3809897879026</v>
      </c>
    </row>
    <row r="23" spans="1:6" ht="29.25" thickBot="1">
      <c r="A23" s="1512"/>
      <c r="B23" s="417" t="s">
        <v>593</v>
      </c>
      <c r="C23" s="422">
        <v>2</v>
      </c>
      <c r="D23" s="423">
        <v>2</v>
      </c>
      <c r="E23" s="423">
        <v>2</v>
      </c>
      <c r="F23" s="575">
        <f>E23/D23*100</f>
        <v>100</v>
      </c>
    </row>
    <row r="24" spans="1:6" ht="15.75" customHeight="1">
      <c r="A24" s="1490" t="s">
        <v>910</v>
      </c>
      <c r="B24" s="401" t="s">
        <v>590</v>
      </c>
      <c r="C24" s="424"/>
      <c r="D24" s="403"/>
      <c r="E24" s="403"/>
      <c r="F24" s="404"/>
    </row>
    <row r="25" spans="1:6" ht="45">
      <c r="A25" s="1491"/>
      <c r="B25" s="406" t="s">
        <v>937</v>
      </c>
      <c r="C25" s="425"/>
      <c r="D25" s="253"/>
      <c r="E25" s="253"/>
      <c r="F25" s="408"/>
    </row>
    <row r="26" spans="1:6" ht="15.75">
      <c r="A26" s="1491"/>
      <c r="B26" s="409" t="s">
        <v>816</v>
      </c>
      <c r="C26" s="425">
        <v>115</v>
      </c>
      <c r="D26" s="253">
        <v>35</v>
      </c>
      <c r="E26" s="253">
        <v>25</v>
      </c>
      <c r="F26" s="413">
        <f>E26/D26*100</f>
        <v>71.42857142857143</v>
      </c>
    </row>
    <row r="27" spans="1:6" ht="45">
      <c r="A27" s="1491"/>
      <c r="B27" s="409" t="s">
        <v>591</v>
      </c>
      <c r="C27" s="425">
        <v>150</v>
      </c>
      <c r="D27" s="253">
        <v>46</v>
      </c>
      <c r="E27" s="253">
        <v>46</v>
      </c>
      <c r="F27" s="413">
        <f>E27/D27*100</f>
        <v>100</v>
      </c>
    </row>
    <row r="28" spans="1:6" ht="30">
      <c r="A28" s="1491"/>
      <c r="B28" s="409" t="s">
        <v>592</v>
      </c>
      <c r="C28" s="425"/>
      <c r="D28" s="253"/>
      <c r="E28" s="253"/>
      <c r="F28" s="413"/>
    </row>
    <row r="29" spans="1:6" ht="16.5" thickBot="1">
      <c r="A29" s="1491"/>
      <c r="B29" s="563" t="s">
        <v>857</v>
      </c>
      <c r="C29" s="597"/>
      <c r="D29" s="573"/>
      <c r="E29" s="573"/>
      <c r="F29" s="577"/>
    </row>
    <row r="30" spans="1:6" ht="16.5" thickBot="1">
      <c r="A30" s="1491"/>
      <c r="B30" s="562" t="s">
        <v>1042</v>
      </c>
      <c r="C30" s="426">
        <f>SUM(C24:C28)</f>
        <v>265</v>
      </c>
      <c r="D30" s="427">
        <f>SUM(D24:D28)</f>
        <v>81</v>
      </c>
      <c r="E30" s="427">
        <f>SUM(E24:E28)</f>
        <v>71</v>
      </c>
      <c r="F30" s="576">
        <f>E30/D30*100</f>
        <v>87.65432098765432</v>
      </c>
    </row>
    <row r="31" spans="1:6" ht="29.25" thickBot="1">
      <c r="A31" s="1492"/>
      <c r="B31" s="417" t="s">
        <v>593</v>
      </c>
      <c r="C31" s="560"/>
      <c r="D31" s="559"/>
      <c r="E31" s="559"/>
      <c r="F31" s="561"/>
    </row>
    <row r="32" spans="1:6" ht="15.75">
      <c r="A32" s="1490" t="s">
        <v>594</v>
      </c>
      <c r="B32" s="564" t="s">
        <v>590</v>
      </c>
      <c r="C32" s="569">
        <v>2244</v>
      </c>
      <c r="D32" s="403">
        <v>1499</v>
      </c>
      <c r="E32" s="403">
        <v>1464</v>
      </c>
      <c r="F32" s="570">
        <f>E32/D32*100</f>
        <v>97.66511007338225</v>
      </c>
    </row>
    <row r="33" spans="1:6" ht="45">
      <c r="A33" s="1491"/>
      <c r="B33" s="565" t="s">
        <v>937</v>
      </c>
      <c r="C33" s="571">
        <v>592</v>
      </c>
      <c r="D33" s="253">
        <v>394</v>
      </c>
      <c r="E33" s="253">
        <v>383</v>
      </c>
      <c r="F33" s="413">
        <f>E33/D33*100</f>
        <v>97.20812182741116</v>
      </c>
    </row>
    <row r="34" spans="1:6" ht="15.75">
      <c r="A34" s="1491"/>
      <c r="B34" s="566" t="s">
        <v>816</v>
      </c>
      <c r="C34" s="571">
        <v>808</v>
      </c>
      <c r="D34" s="253">
        <v>556</v>
      </c>
      <c r="E34" s="253">
        <v>514</v>
      </c>
      <c r="F34" s="413">
        <f>E34/D34*100</f>
        <v>92.44604316546763</v>
      </c>
    </row>
    <row r="35" spans="1:6" ht="45">
      <c r="A35" s="1491"/>
      <c r="B35" s="566" t="s">
        <v>591</v>
      </c>
      <c r="C35" s="571"/>
      <c r="D35" s="253"/>
      <c r="E35" s="253"/>
      <c r="F35" s="413"/>
    </row>
    <row r="36" spans="1:6" ht="30">
      <c r="A36" s="1491"/>
      <c r="B36" s="566" t="s">
        <v>592</v>
      </c>
      <c r="C36" s="571"/>
      <c r="D36" s="253"/>
      <c r="E36" s="253"/>
      <c r="F36" s="408"/>
    </row>
    <row r="37" spans="1:6" ht="16.5" thickBot="1">
      <c r="A37" s="1491"/>
      <c r="B37" s="567" t="s">
        <v>857</v>
      </c>
      <c r="C37" s="572"/>
      <c r="D37" s="573"/>
      <c r="E37" s="573"/>
      <c r="F37" s="574"/>
    </row>
    <row r="38" spans="1:6" ht="16.5" thickBot="1">
      <c r="A38" s="1491"/>
      <c r="B38" s="562" t="s">
        <v>1042</v>
      </c>
      <c r="C38" s="426">
        <f>SUM(C32:C36)</f>
        <v>3644</v>
      </c>
      <c r="D38" s="427">
        <f>SUM(D32:D36)</f>
        <v>2449</v>
      </c>
      <c r="E38" s="427">
        <f>SUM(E32:E36)</f>
        <v>2361</v>
      </c>
      <c r="F38" s="568">
        <f>E38/D38*100</f>
        <v>96.40669661086157</v>
      </c>
    </row>
    <row r="39" spans="1:6" ht="29.25" thickBot="1">
      <c r="A39" s="1492"/>
      <c r="B39" s="417" t="s">
        <v>593</v>
      </c>
      <c r="C39" s="426">
        <v>1</v>
      </c>
      <c r="D39" s="427">
        <v>1</v>
      </c>
      <c r="E39" s="427">
        <v>0</v>
      </c>
      <c r="F39" s="428">
        <f>E39/D39*100</f>
        <v>0</v>
      </c>
    </row>
    <row r="40" spans="1:6" ht="16.5" customHeight="1" thickBot="1">
      <c r="A40" s="1505" t="s">
        <v>911</v>
      </c>
      <c r="B40" s="593" t="s">
        <v>590</v>
      </c>
      <c r="C40" s="558">
        <f aca="true" t="shared" si="0" ref="C40:E45">C32+C24+C16+C8</f>
        <v>6194</v>
      </c>
      <c r="D40" s="429">
        <f t="shared" si="0"/>
        <v>5670</v>
      </c>
      <c r="E40" s="429">
        <f>E32+E24+E16+E8</f>
        <v>6360</v>
      </c>
      <c r="F40" s="430">
        <f>E40/D40*100</f>
        <v>112.16931216931216</v>
      </c>
    </row>
    <row r="41" spans="1:6" ht="64.5" customHeight="1" thickBot="1">
      <c r="A41" s="1506"/>
      <c r="B41" s="594" t="s">
        <v>937</v>
      </c>
      <c r="C41" s="558">
        <f t="shared" si="0"/>
        <v>1654</v>
      </c>
      <c r="D41" s="429">
        <f t="shared" si="0"/>
        <v>1515</v>
      </c>
      <c r="E41" s="429">
        <f t="shared" si="0"/>
        <v>1678</v>
      </c>
      <c r="F41" s="430">
        <f aca="true" t="shared" si="1" ref="F41:F47">E41/D41*100</f>
        <v>110.75907590759076</v>
      </c>
    </row>
    <row r="42" spans="1:6" ht="16.5" thickBot="1">
      <c r="A42" s="1506"/>
      <c r="B42" s="595" t="s">
        <v>816</v>
      </c>
      <c r="C42" s="558">
        <f t="shared" si="0"/>
        <v>5597</v>
      </c>
      <c r="D42" s="429">
        <f t="shared" si="0"/>
        <v>4878</v>
      </c>
      <c r="E42" s="429">
        <f t="shared" si="0"/>
        <v>4749</v>
      </c>
      <c r="F42" s="430">
        <f t="shared" si="1"/>
        <v>97.35547355473555</v>
      </c>
    </row>
    <row r="43" spans="1:6" ht="65.25" customHeight="1" thickBot="1">
      <c r="A43" s="1506"/>
      <c r="B43" s="596" t="s">
        <v>591</v>
      </c>
      <c r="C43" s="558">
        <f t="shared" si="0"/>
        <v>440</v>
      </c>
      <c r="D43" s="429">
        <f t="shared" si="0"/>
        <v>135</v>
      </c>
      <c r="E43" s="429">
        <f t="shared" si="0"/>
        <v>135</v>
      </c>
      <c r="F43" s="430">
        <f t="shared" si="1"/>
        <v>100</v>
      </c>
    </row>
    <row r="44" spans="1:6" ht="50.25" customHeight="1" thickBot="1">
      <c r="A44" s="1506"/>
      <c r="B44" s="595" t="s">
        <v>592</v>
      </c>
      <c r="C44" s="558">
        <f t="shared" si="0"/>
        <v>0</v>
      </c>
      <c r="D44" s="429">
        <f t="shared" si="0"/>
        <v>0</v>
      </c>
      <c r="E44" s="429">
        <f t="shared" si="0"/>
        <v>0</v>
      </c>
      <c r="F44" s="430"/>
    </row>
    <row r="45" spans="1:6" ht="16.5" thickBot="1">
      <c r="A45" s="1506"/>
      <c r="B45" s="596" t="s">
        <v>857</v>
      </c>
      <c r="C45" s="558">
        <f t="shared" si="0"/>
        <v>0</v>
      </c>
      <c r="D45" s="429">
        <f t="shared" si="0"/>
        <v>6235</v>
      </c>
      <c r="E45" s="429">
        <f t="shared" si="0"/>
        <v>6235</v>
      </c>
      <c r="F45" s="430">
        <f t="shared" si="1"/>
        <v>100</v>
      </c>
    </row>
    <row r="46" spans="1:6" ht="16.5" thickBot="1">
      <c r="A46" s="1507"/>
      <c r="B46" s="416" t="s">
        <v>1042</v>
      </c>
      <c r="C46" s="324">
        <f>SUM(C40:C45)</f>
        <v>13885</v>
      </c>
      <c r="D46" s="323">
        <f>SUM(D40:D45)</f>
        <v>18433</v>
      </c>
      <c r="E46" s="324">
        <f>SUM(E40:E45)</f>
        <v>19157</v>
      </c>
      <c r="F46" s="430">
        <f t="shared" si="1"/>
        <v>103.92773829544839</v>
      </c>
    </row>
    <row r="47" spans="1:6" ht="29.25" thickBot="1">
      <c r="A47" s="1508"/>
      <c r="B47" s="432" t="s">
        <v>593</v>
      </c>
      <c r="C47" s="431">
        <f>C39+C31+C23+C15</f>
        <v>3</v>
      </c>
      <c r="D47" s="431">
        <f>D39+D31+D23+D15</f>
        <v>3</v>
      </c>
      <c r="E47" s="431">
        <f>E39+E31+E23+E15</f>
        <v>2</v>
      </c>
      <c r="F47" s="430">
        <f t="shared" si="1"/>
        <v>66.66666666666666</v>
      </c>
    </row>
  </sheetData>
  <sheetProtection/>
  <mergeCells count="6">
    <mergeCell ref="A32:A39"/>
    <mergeCell ref="A40:A47"/>
    <mergeCell ref="A1:F2"/>
    <mergeCell ref="A8:A15"/>
    <mergeCell ref="A16:A23"/>
    <mergeCell ref="A24:A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&amp;R2/3. sz. melléklet
...../2014.(.......)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82" zoomScalePageLayoutView="82" workbookViewId="0" topLeftCell="A1">
      <selection activeCell="B16" sqref="B16"/>
    </sheetView>
  </sheetViews>
  <sheetFormatPr defaultColWidth="9.00390625" defaultRowHeight="12.75"/>
  <cols>
    <col min="1" max="1" width="39.75390625" style="20" customWidth="1"/>
    <col min="2" max="2" width="31.25390625" style="434" customWidth="1"/>
    <col min="3" max="3" width="15.25390625" style="0" customWidth="1"/>
    <col min="4" max="4" width="15.125" style="0" customWidth="1"/>
    <col min="5" max="5" width="13.75390625" style="0" customWidth="1"/>
    <col min="6" max="6" width="19.75390625" style="251" customWidth="1"/>
  </cols>
  <sheetData>
    <row r="1" spans="1:7" ht="15.75" customHeight="1">
      <c r="A1" s="1513" t="s">
        <v>1299</v>
      </c>
      <c r="B1" s="1513"/>
      <c r="C1" s="1513"/>
      <c r="D1" s="1513"/>
      <c r="E1" s="1513"/>
      <c r="F1" s="1513"/>
      <c r="G1" s="1513"/>
    </row>
    <row r="2" spans="1:7" ht="27.75" customHeight="1">
      <c r="A2" s="1513"/>
      <c r="B2" s="1513"/>
      <c r="C2" s="1513"/>
      <c r="D2" s="1513"/>
      <c r="E2" s="1513"/>
      <c r="F2" s="1513"/>
      <c r="G2" s="1513"/>
    </row>
    <row r="3" spans="1:6" ht="12.75">
      <c r="A3" s="4"/>
      <c r="B3" s="392"/>
      <c r="C3" s="3"/>
      <c r="D3" s="3"/>
      <c r="E3" s="3"/>
      <c r="F3" s="433"/>
    </row>
    <row r="4" spans="1:6" ht="12.75">
      <c r="A4" s="4"/>
      <c r="B4" s="392"/>
      <c r="C4" s="3"/>
      <c r="D4" s="3"/>
      <c r="E4" s="3"/>
      <c r="F4" s="433"/>
    </row>
    <row r="5" spans="1:7" ht="13.5" thickBot="1">
      <c r="A5" s="4"/>
      <c r="B5" s="392"/>
      <c r="C5" s="3"/>
      <c r="D5" s="3"/>
      <c r="E5" s="3"/>
      <c r="F5" s="1504" t="s">
        <v>808</v>
      </c>
      <c r="G5" s="1504"/>
    </row>
    <row r="6" spans="1:6" ht="19.5" customHeight="1" thickBot="1">
      <c r="A6" s="306" t="s">
        <v>853</v>
      </c>
      <c r="B6" s="307" t="s">
        <v>534</v>
      </c>
      <c r="C6" s="308" t="s">
        <v>963</v>
      </c>
      <c r="D6" s="308" t="s">
        <v>964</v>
      </c>
      <c r="E6" s="308" t="s">
        <v>965</v>
      </c>
      <c r="F6" s="308" t="s">
        <v>1014</v>
      </c>
    </row>
    <row r="7" spans="1:6" ht="19.5" customHeight="1">
      <c r="A7" s="1510" t="s">
        <v>589</v>
      </c>
      <c r="B7" s="564" t="s">
        <v>590</v>
      </c>
      <c r="C7" s="578"/>
      <c r="D7" s="403"/>
      <c r="E7" s="403"/>
      <c r="F7" s="404"/>
    </row>
    <row r="8" spans="1:6" ht="31.5" customHeight="1">
      <c r="A8" s="1511"/>
      <c r="B8" s="565" t="s">
        <v>937</v>
      </c>
      <c r="C8" s="581"/>
      <c r="D8" s="253"/>
      <c r="E8" s="253"/>
      <c r="F8" s="408"/>
    </row>
    <row r="9" spans="1:6" ht="15" customHeight="1">
      <c r="A9" s="1511"/>
      <c r="B9" s="566" t="s">
        <v>816</v>
      </c>
      <c r="C9" s="582"/>
      <c r="D9" s="411">
        <v>627</v>
      </c>
      <c r="E9" s="412">
        <v>627</v>
      </c>
      <c r="F9" s="413">
        <f>E9/D9*100</f>
        <v>100</v>
      </c>
    </row>
    <row r="10" spans="1:6" ht="29.25" customHeight="1">
      <c r="A10" s="1511"/>
      <c r="B10" s="566" t="s">
        <v>591</v>
      </c>
      <c r="C10" s="581"/>
      <c r="D10" s="253"/>
      <c r="E10" s="253"/>
      <c r="F10" s="408"/>
    </row>
    <row r="11" spans="1:6" ht="31.5" customHeight="1">
      <c r="A11" s="1511"/>
      <c r="B11" s="566" t="s">
        <v>592</v>
      </c>
      <c r="C11" s="581"/>
      <c r="D11" s="253"/>
      <c r="E11" s="253"/>
      <c r="F11" s="408"/>
    </row>
    <row r="12" spans="1:6" ht="20.25" customHeight="1" thickBot="1">
      <c r="A12" s="1511"/>
      <c r="B12" s="567" t="s">
        <v>857</v>
      </c>
      <c r="C12" s="588"/>
      <c r="D12" s="573"/>
      <c r="E12" s="573"/>
      <c r="F12" s="574"/>
    </row>
    <row r="13" spans="1:6" ht="19.5" customHeight="1" thickBot="1">
      <c r="A13" s="1511"/>
      <c r="B13" s="562" t="s">
        <v>1042</v>
      </c>
      <c r="C13" s="585">
        <f>SUM(C7:C11)</f>
        <v>0</v>
      </c>
      <c r="D13" s="586">
        <f>SUM(D7:D11)</f>
        <v>627</v>
      </c>
      <c r="E13" s="586">
        <f>SUM(E7:E11)</f>
        <v>627</v>
      </c>
      <c r="F13" s="428">
        <f>E13/D13*100</f>
        <v>100</v>
      </c>
    </row>
    <row r="14" spans="1:6" ht="16.5" thickBot="1">
      <c r="A14" s="1512"/>
      <c r="B14" s="417" t="s">
        <v>593</v>
      </c>
      <c r="C14" s="583"/>
      <c r="D14" s="584"/>
      <c r="E14" s="584"/>
      <c r="F14" s="575"/>
    </row>
    <row r="15" spans="1:6" ht="15.75">
      <c r="A15" s="1510" t="s">
        <v>909</v>
      </c>
      <c r="B15" s="401" t="s">
        <v>590</v>
      </c>
      <c r="C15" s="402">
        <v>3950</v>
      </c>
      <c r="D15" s="579">
        <v>4171</v>
      </c>
      <c r="E15" s="580">
        <v>4896</v>
      </c>
      <c r="F15" s="570">
        <f>E15/D15*100</f>
        <v>117.3819228002877</v>
      </c>
    </row>
    <row r="16" spans="1:6" ht="30">
      <c r="A16" s="1511"/>
      <c r="B16" s="406" t="s">
        <v>937</v>
      </c>
      <c r="C16" s="407">
        <v>1062</v>
      </c>
      <c r="D16" s="418">
        <v>1121</v>
      </c>
      <c r="E16" s="419">
        <v>1295</v>
      </c>
      <c r="F16" s="413">
        <f>E16/D16*100</f>
        <v>115.52185548617307</v>
      </c>
    </row>
    <row r="17" spans="1:6" ht="15.75">
      <c r="A17" s="1511"/>
      <c r="B17" s="409" t="s">
        <v>816</v>
      </c>
      <c r="C17" s="410">
        <v>4674</v>
      </c>
      <c r="D17" s="420">
        <v>3569</v>
      </c>
      <c r="E17" s="421">
        <v>3492</v>
      </c>
      <c r="F17" s="413">
        <f>E17/D17*100</f>
        <v>97.84253292238722</v>
      </c>
    </row>
    <row r="18" spans="1:6" ht="30">
      <c r="A18" s="1511"/>
      <c r="B18" s="409" t="s">
        <v>591</v>
      </c>
      <c r="C18" s="407">
        <v>290</v>
      </c>
      <c r="D18" s="418">
        <v>89</v>
      </c>
      <c r="E18" s="419">
        <v>89</v>
      </c>
      <c r="F18" s="413">
        <f>E18/D18*100</f>
        <v>100</v>
      </c>
    </row>
    <row r="19" spans="1:6" ht="30">
      <c r="A19" s="1511"/>
      <c r="B19" s="409" t="s">
        <v>592</v>
      </c>
      <c r="C19" s="407"/>
      <c r="D19" s="418"/>
      <c r="E19" s="419"/>
      <c r="F19" s="408"/>
    </row>
    <row r="20" spans="1:6" ht="16.5" thickBot="1">
      <c r="A20" s="1511"/>
      <c r="B20" s="563" t="s">
        <v>857</v>
      </c>
      <c r="C20" s="591"/>
      <c r="D20" s="589">
        <v>6235</v>
      </c>
      <c r="E20" s="590">
        <v>6235</v>
      </c>
      <c r="F20" s="574"/>
    </row>
    <row r="21" spans="1:6" ht="15.75" customHeight="1" thickBot="1">
      <c r="A21" s="1511"/>
      <c r="B21" s="562" t="s">
        <v>1042</v>
      </c>
      <c r="C21" s="585">
        <f>SUM(C15:C19)</f>
        <v>9976</v>
      </c>
      <c r="D21" s="586">
        <f>SUM(D15:D20)</f>
        <v>15185</v>
      </c>
      <c r="E21" s="587">
        <f>SUM(E15:E20)</f>
        <v>16007</v>
      </c>
      <c r="F21" s="568">
        <f>E21/D21*100</f>
        <v>105.4132367467896</v>
      </c>
    </row>
    <row r="22" spans="1:6" ht="16.5" thickBot="1">
      <c r="A22" s="1512"/>
      <c r="B22" s="417" t="s">
        <v>593</v>
      </c>
      <c r="C22" s="422">
        <v>2</v>
      </c>
      <c r="D22" s="423">
        <v>2</v>
      </c>
      <c r="E22" s="423">
        <v>2</v>
      </c>
      <c r="F22" s="575">
        <f>E22/D22*100</f>
        <v>100</v>
      </c>
    </row>
    <row r="23" spans="1:6" ht="15.75">
      <c r="A23" s="1490" t="s">
        <v>910</v>
      </c>
      <c r="B23" s="401" t="s">
        <v>590</v>
      </c>
      <c r="C23" s="424"/>
      <c r="D23" s="403"/>
      <c r="E23" s="403"/>
      <c r="F23" s="404"/>
    </row>
    <row r="24" spans="1:6" ht="30">
      <c r="A24" s="1491"/>
      <c r="B24" s="406" t="s">
        <v>937</v>
      </c>
      <c r="C24" s="425"/>
      <c r="D24" s="253"/>
      <c r="E24" s="253"/>
      <c r="F24" s="408"/>
    </row>
    <row r="25" spans="1:6" ht="15.75">
      <c r="A25" s="1491"/>
      <c r="B25" s="409" t="s">
        <v>816</v>
      </c>
      <c r="C25" s="425">
        <v>115</v>
      </c>
      <c r="D25" s="253">
        <v>35</v>
      </c>
      <c r="E25" s="253">
        <v>25</v>
      </c>
      <c r="F25" s="413">
        <f>E25/D25*100</f>
        <v>71.42857142857143</v>
      </c>
    </row>
    <row r="26" spans="1:6" ht="30">
      <c r="A26" s="1491"/>
      <c r="B26" s="409" t="s">
        <v>591</v>
      </c>
      <c r="C26" s="425">
        <v>150</v>
      </c>
      <c r="D26" s="253">
        <v>46</v>
      </c>
      <c r="E26" s="253">
        <v>46</v>
      </c>
      <c r="F26" s="413">
        <f>E26/D26*100</f>
        <v>100</v>
      </c>
    </row>
    <row r="27" spans="1:6" ht="30">
      <c r="A27" s="1491"/>
      <c r="B27" s="409" t="s">
        <v>592</v>
      </c>
      <c r="C27" s="425"/>
      <c r="D27" s="253"/>
      <c r="E27" s="253"/>
      <c r="F27" s="413"/>
    </row>
    <row r="28" spans="1:6" ht="15.75" customHeight="1" thickBot="1">
      <c r="A28" s="1491"/>
      <c r="B28" s="563" t="s">
        <v>857</v>
      </c>
      <c r="C28" s="597"/>
      <c r="D28" s="573"/>
      <c r="E28" s="573"/>
      <c r="F28" s="577"/>
    </row>
    <row r="29" spans="1:6" ht="16.5" thickBot="1">
      <c r="A29" s="1491"/>
      <c r="B29" s="562" t="s">
        <v>1042</v>
      </c>
      <c r="C29" s="426">
        <f>SUM(C23:C27)</f>
        <v>265</v>
      </c>
      <c r="D29" s="427">
        <f>SUM(D23:D27)</f>
        <v>81</v>
      </c>
      <c r="E29" s="427">
        <f>SUM(E23:E27)</f>
        <v>71</v>
      </c>
      <c r="F29" s="576">
        <f>E29/D29*100</f>
        <v>87.65432098765432</v>
      </c>
    </row>
    <row r="30" spans="1:6" ht="16.5" thickBot="1">
      <c r="A30" s="1492"/>
      <c r="B30" s="417" t="s">
        <v>593</v>
      </c>
      <c r="C30" s="560"/>
      <c r="D30" s="559"/>
      <c r="E30" s="559"/>
      <c r="F30" s="561"/>
    </row>
    <row r="31" spans="1:6" ht="15.75">
      <c r="A31" s="1490" t="s">
        <v>594</v>
      </c>
      <c r="B31" s="564" t="s">
        <v>590</v>
      </c>
      <c r="C31" s="569">
        <v>2244</v>
      </c>
      <c r="D31" s="403">
        <v>1499</v>
      </c>
      <c r="E31" s="403">
        <v>1464</v>
      </c>
      <c r="F31" s="570">
        <f>E31/D31*100</f>
        <v>97.66511007338225</v>
      </c>
    </row>
    <row r="32" spans="1:6" ht="30">
      <c r="A32" s="1491"/>
      <c r="B32" s="565" t="s">
        <v>937</v>
      </c>
      <c r="C32" s="571">
        <v>592</v>
      </c>
      <c r="D32" s="253">
        <v>394</v>
      </c>
      <c r="E32" s="253">
        <v>383</v>
      </c>
      <c r="F32" s="413">
        <f>E32/D32*100</f>
        <v>97.20812182741116</v>
      </c>
    </row>
    <row r="33" spans="1:6" ht="15.75">
      <c r="A33" s="1491"/>
      <c r="B33" s="566" t="s">
        <v>816</v>
      </c>
      <c r="C33" s="571">
        <v>808</v>
      </c>
      <c r="D33" s="253">
        <v>556</v>
      </c>
      <c r="E33" s="253">
        <v>514</v>
      </c>
      <c r="F33" s="413">
        <f>E33/D33*100</f>
        <v>92.44604316546763</v>
      </c>
    </row>
    <row r="34" spans="1:6" ht="30">
      <c r="A34" s="1491"/>
      <c r="B34" s="566" t="s">
        <v>591</v>
      </c>
      <c r="C34" s="571"/>
      <c r="D34" s="253"/>
      <c r="E34" s="253"/>
      <c r="F34" s="413"/>
    </row>
    <row r="35" spans="1:6" s="21" customFormat="1" ht="15.75" customHeight="1">
      <c r="A35" s="1491"/>
      <c r="B35" s="566" t="s">
        <v>592</v>
      </c>
      <c r="C35" s="571"/>
      <c r="D35" s="253"/>
      <c r="E35" s="253"/>
      <c r="F35" s="408"/>
    </row>
    <row r="36" spans="1:6" ht="16.5" thickBot="1">
      <c r="A36" s="1491"/>
      <c r="B36" s="567" t="s">
        <v>857</v>
      </c>
      <c r="C36" s="572"/>
      <c r="D36" s="573"/>
      <c r="E36" s="573"/>
      <c r="F36" s="574"/>
    </row>
    <row r="37" spans="1:6" ht="16.5" thickBot="1">
      <c r="A37" s="1491"/>
      <c r="B37" s="562" t="s">
        <v>1042</v>
      </c>
      <c r="C37" s="426">
        <f>SUM(C31:C35)</f>
        <v>3644</v>
      </c>
      <c r="D37" s="427">
        <f>SUM(D31:D35)</f>
        <v>2449</v>
      </c>
      <c r="E37" s="427">
        <f>SUM(E31:E35)</f>
        <v>2361</v>
      </c>
      <c r="F37" s="568">
        <f>E37/D37*100</f>
        <v>96.40669661086157</v>
      </c>
    </row>
    <row r="38" spans="1:6" ht="16.5" thickBot="1">
      <c r="A38" s="1492"/>
      <c r="B38" s="417" t="s">
        <v>593</v>
      </c>
      <c r="C38" s="426">
        <v>1</v>
      </c>
      <c r="D38" s="427">
        <v>1</v>
      </c>
      <c r="E38" s="427"/>
      <c r="F38" s="428">
        <f>E38/D38*100</f>
        <v>0</v>
      </c>
    </row>
    <row r="39" spans="1:6" ht="16.5" thickBot="1">
      <c r="A39" s="1505" t="s">
        <v>911</v>
      </c>
      <c r="B39" s="593" t="s">
        <v>590</v>
      </c>
      <c r="C39" s="558">
        <f aca="true" t="shared" si="0" ref="C39:E44">C31+C23+C15+C7</f>
        <v>6194</v>
      </c>
      <c r="D39" s="429">
        <f t="shared" si="0"/>
        <v>5670</v>
      </c>
      <c r="E39" s="429">
        <f t="shared" si="0"/>
        <v>6360</v>
      </c>
      <c r="F39" s="430">
        <f>E39/D39*100</f>
        <v>112.16931216931216</v>
      </c>
    </row>
    <row r="40" spans="1:6" ht="43.5" thickBot="1">
      <c r="A40" s="1506"/>
      <c r="B40" s="594" t="s">
        <v>937</v>
      </c>
      <c r="C40" s="558">
        <f t="shared" si="0"/>
        <v>1654</v>
      </c>
      <c r="D40" s="429">
        <f t="shared" si="0"/>
        <v>1515</v>
      </c>
      <c r="E40" s="429">
        <f t="shared" si="0"/>
        <v>1678</v>
      </c>
      <c r="F40" s="430">
        <f aca="true" t="shared" si="1" ref="F40:F46">E40/D40*100</f>
        <v>110.75907590759076</v>
      </c>
    </row>
    <row r="41" spans="1:6" ht="16.5" thickBot="1">
      <c r="A41" s="1506"/>
      <c r="B41" s="595" t="s">
        <v>816</v>
      </c>
      <c r="C41" s="558">
        <f t="shared" si="0"/>
        <v>5597</v>
      </c>
      <c r="D41" s="429">
        <f t="shared" si="0"/>
        <v>4787</v>
      </c>
      <c r="E41" s="429">
        <f t="shared" si="0"/>
        <v>4658</v>
      </c>
      <c r="F41" s="430">
        <f t="shared" si="1"/>
        <v>97.30520158763318</v>
      </c>
    </row>
    <row r="42" spans="1:6" ht="43.5" thickBot="1">
      <c r="A42" s="1506"/>
      <c r="B42" s="596" t="s">
        <v>591</v>
      </c>
      <c r="C42" s="558">
        <f t="shared" si="0"/>
        <v>440</v>
      </c>
      <c r="D42" s="429">
        <f t="shared" si="0"/>
        <v>135</v>
      </c>
      <c r="E42" s="429">
        <f t="shared" si="0"/>
        <v>135</v>
      </c>
      <c r="F42" s="430">
        <f t="shared" si="1"/>
        <v>100</v>
      </c>
    </row>
    <row r="43" spans="1:6" ht="38.25" customHeight="1" thickBot="1">
      <c r="A43" s="1506"/>
      <c r="B43" s="595" t="s">
        <v>592</v>
      </c>
      <c r="C43" s="558">
        <f t="shared" si="0"/>
        <v>0</v>
      </c>
      <c r="D43" s="429">
        <f t="shared" si="0"/>
        <v>0</v>
      </c>
      <c r="E43" s="429">
        <f t="shared" si="0"/>
        <v>0</v>
      </c>
      <c r="F43" s="430"/>
    </row>
    <row r="44" spans="1:6" ht="21" customHeight="1" thickBot="1">
      <c r="A44" s="1506"/>
      <c r="B44" s="596" t="s">
        <v>857</v>
      </c>
      <c r="C44" s="558">
        <f t="shared" si="0"/>
        <v>0</v>
      </c>
      <c r="D44" s="429">
        <f t="shared" si="0"/>
        <v>6235</v>
      </c>
      <c r="E44" s="429">
        <f t="shared" si="0"/>
        <v>6235</v>
      </c>
      <c r="F44" s="430">
        <f t="shared" si="1"/>
        <v>100</v>
      </c>
    </row>
    <row r="45" spans="1:6" ht="16.5" thickBot="1">
      <c r="A45" s="1507"/>
      <c r="B45" s="416" t="s">
        <v>1042</v>
      </c>
      <c r="C45" s="324">
        <f>SUM(C39:C44)</f>
        <v>13885</v>
      </c>
      <c r="D45" s="323">
        <f>SUM(D39:D44)</f>
        <v>18342</v>
      </c>
      <c r="E45" s="324">
        <f>SUM(E39:E44)</f>
        <v>19066</v>
      </c>
      <c r="F45" s="430">
        <f t="shared" si="1"/>
        <v>103.9472249482063</v>
      </c>
    </row>
    <row r="46" spans="1:6" ht="16.5" thickBot="1">
      <c r="A46" s="1508"/>
      <c r="B46" s="432" t="s">
        <v>593</v>
      </c>
      <c r="C46" s="431">
        <f>C38+C30+C22+C14</f>
        <v>3</v>
      </c>
      <c r="D46" s="431">
        <f>D38+D30+D22+D14</f>
        <v>3</v>
      </c>
      <c r="E46" s="431">
        <f>E38+E30+E22+E14</f>
        <v>2</v>
      </c>
      <c r="F46" s="430">
        <f t="shared" si="1"/>
        <v>66.66666666666666</v>
      </c>
    </row>
  </sheetData>
  <sheetProtection/>
  <mergeCells count="7">
    <mergeCell ref="A1:G2"/>
    <mergeCell ref="A31:A38"/>
    <mergeCell ref="A39:A46"/>
    <mergeCell ref="F5:G5"/>
    <mergeCell ref="A7:A14"/>
    <mergeCell ref="A15:A22"/>
    <mergeCell ref="A23: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&amp;R2/3)a sz. melléklet
...../2014.(.......) Egyek Önk.</oddHeader>
  </headerFooter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="82" zoomScalePageLayoutView="82" workbookViewId="0" topLeftCell="A1">
      <selection activeCell="A1" sqref="A1:G2"/>
    </sheetView>
  </sheetViews>
  <sheetFormatPr defaultColWidth="9.00390625" defaultRowHeight="12.75"/>
  <cols>
    <col min="1" max="1" width="39.75390625" style="20" customWidth="1"/>
    <col min="2" max="2" width="31.25390625" style="434" customWidth="1"/>
    <col min="3" max="3" width="15.25390625" style="0" customWidth="1"/>
    <col min="4" max="4" width="15.125" style="0" customWidth="1"/>
    <col min="5" max="5" width="13.75390625" style="0" customWidth="1"/>
    <col min="6" max="6" width="19.75390625" style="251" customWidth="1"/>
  </cols>
  <sheetData>
    <row r="1" spans="1:7" ht="15.75" customHeight="1">
      <c r="A1" s="1513" t="s">
        <v>1300</v>
      </c>
      <c r="B1" s="1513"/>
      <c r="C1" s="1513"/>
      <c r="D1" s="1513"/>
      <c r="E1" s="1513"/>
      <c r="F1" s="1513"/>
      <c r="G1" s="1513"/>
    </row>
    <row r="2" spans="1:7" ht="37.5" customHeight="1">
      <c r="A2" s="1513"/>
      <c r="B2" s="1513"/>
      <c r="C2" s="1513"/>
      <c r="D2" s="1513"/>
      <c r="E2" s="1513"/>
      <c r="F2" s="1513"/>
      <c r="G2" s="1513"/>
    </row>
    <row r="3" spans="1:6" ht="12.75">
      <c r="A3" s="4"/>
      <c r="B3" s="392"/>
      <c r="C3" s="3"/>
      <c r="D3" s="3"/>
      <c r="E3" s="3"/>
      <c r="F3" s="433"/>
    </row>
    <row r="4" spans="1:6" ht="12.75">
      <c r="A4" s="4"/>
      <c r="B4" s="392"/>
      <c r="C4" s="3"/>
      <c r="D4" s="3"/>
      <c r="E4" s="3"/>
      <c r="F4" s="433"/>
    </row>
    <row r="5" spans="1:7" ht="13.5" thickBot="1">
      <c r="A5" s="4"/>
      <c r="B5" s="392"/>
      <c r="C5" s="3"/>
      <c r="D5" s="3"/>
      <c r="E5" s="3"/>
      <c r="F5" s="1504" t="s">
        <v>808</v>
      </c>
      <c r="G5" s="1504"/>
    </row>
    <row r="6" spans="1:6" ht="19.5" customHeight="1" thickBot="1">
      <c r="A6" s="306" t="s">
        <v>853</v>
      </c>
      <c r="B6" s="307" t="s">
        <v>534</v>
      </c>
      <c r="C6" s="308" t="s">
        <v>963</v>
      </c>
      <c r="D6" s="308" t="s">
        <v>964</v>
      </c>
      <c r="E6" s="308" t="s">
        <v>965</v>
      </c>
      <c r="F6" s="308" t="s">
        <v>1014</v>
      </c>
    </row>
    <row r="7" spans="1:6" ht="15.75">
      <c r="A7" s="1510" t="s">
        <v>909</v>
      </c>
      <c r="B7" s="401" t="s">
        <v>590</v>
      </c>
      <c r="C7" s="402"/>
      <c r="D7" s="579"/>
      <c r="E7" s="580"/>
      <c r="F7" s="570"/>
    </row>
    <row r="8" spans="1:6" ht="30">
      <c r="A8" s="1511"/>
      <c r="B8" s="406" t="s">
        <v>937</v>
      </c>
      <c r="C8" s="407"/>
      <c r="D8" s="418"/>
      <c r="E8" s="419"/>
      <c r="F8" s="413"/>
    </row>
    <row r="9" spans="1:6" ht="15.75">
      <c r="A9" s="1511"/>
      <c r="B9" s="409" t="s">
        <v>816</v>
      </c>
      <c r="C9" s="410"/>
      <c r="D9" s="420">
        <v>91</v>
      </c>
      <c r="E9" s="421">
        <v>91</v>
      </c>
      <c r="F9" s="413">
        <f>E9/D9*100</f>
        <v>100</v>
      </c>
    </row>
    <row r="10" spans="1:6" ht="30">
      <c r="A10" s="1511"/>
      <c r="B10" s="409" t="s">
        <v>591</v>
      </c>
      <c r="C10" s="407"/>
      <c r="D10" s="418"/>
      <c r="E10" s="419"/>
      <c r="F10" s="413"/>
    </row>
    <row r="11" spans="1:6" ht="30">
      <c r="A11" s="1511"/>
      <c r="B11" s="409" t="s">
        <v>592</v>
      </c>
      <c r="C11" s="407"/>
      <c r="D11" s="418"/>
      <c r="E11" s="419"/>
      <c r="F11" s="408"/>
    </row>
    <row r="12" spans="1:6" ht="16.5" thickBot="1">
      <c r="A12" s="1511"/>
      <c r="B12" s="563" t="s">
        <v>857</v>
      </c>
      <c r="C12" s="591"/>
      <c r="D12" s="589"/>
      <c r="E12" s="590"/>
      <c r="F12" s="574"/>
    </row>
    <row r="13" spans="1:6" ht="15.75" customHeight="1" thickBot="1">
      <c r="A13" s="1511"/>
      <c r="B13" s="562" t="s">
        <v>1042</v>
      </c>
      <c r="C13" s="585">
        <f>SUM(C7:C11)</f>
        <v>0</v>
      </c>
      <c r="D13" s="586">
        <f>SUM(D7:D12)</f>
        <v>91</v>
      </c>
      <c r="E13" s="587">
        <f>SUM(E7:E12)</f>
        <v>91</v>
      </c>
      <c r="F13" s="568">
        <f>E13/D13*100</f>
        <v>100</v>
      </c>
    </row>
    <row r="14" spans="1:6" ht="16.5" thickBot="1">
      <c r="A14" s="1512"/>
      <c r="B14" s="417" t="s">
        <v>593</v>
      </c>
      <c r="C14" s="422"/>
      <c r="D14" s="423"/>
      <c r="E14" s="423"/>
      <c r="F14" s="575"/>
    </row>
    <row r="15" spans="1:6" ht="16.5" thickBot="1">
      <c r="A15" s="1505" t="s">
        <v>911</v>
      </c>
      <c r="B15" s="593" t="s">
        <v>590</v>
      </c>
      <c r="C15" s="558">
        <f>C7</f>
        <v>0</v>
      </c>
      <c r="D15" s="1212">
        <f>D7</f>
        <v>0</v>
      </c>
      <c r="E15" s="558">
        <f>E7</f>
        <v>0</v>
      </c>
      <c r="F15" s="430"/>
    </row>
    <row r="16" spans="1:6" ht="43.5" thickBot="1">
      <c r="A16" s="1514"/>
      <c r="B16" s="594" t="s">
        <v>937</v>
      </c>
      <c r="C16" s="558">
        <f aca="true" t="shared" si="0" ref="C16:E21">C8</f>
        <v>0</v>
      </c>
      <c r="D16" s="1212">
        <f t="shared" si="0"/>
        <v>0</v>
      </c>
      <c r="E16" s="558">
        <f t="shared" si="0"/>
        <v>0</v>
      </c>
      <c r="F16" s="430"/>
    </row>
    <row r="17" spans="1:6" ht="16.5" thickBot="1">
      <c r="A17" s="1507"/>
      <c r="B17" s="595" t="s">
        <v>816</v>
      </c>
      <c r="C17" s="558">
        <f t="shared" si="0"/>
        <v>0</v>
      </c>
      <c r="D17" s="1212">
        <f t="shared" si="0"/>
        <v>91</v>
      </c>
      <c r="E17" s="558">
        <f t="shared" si="0"/>
        <v>91</v>
      </c>
      <c r="F17" s="430">
        <f>E17/D17*100</f>
        <v>100</v>
      </c>
    </row>
    <row r="18" spans="1:6" ht="43.5" thickBot="1">
      <c r="A18" s="1507"/>
      <c r="B18" s="596" t="s">
        <v>591</v>
      </c>
      <c r="C18" s="558">
        <f t="shared" si="0"/>
        <v>0</v>
      </c>
      <c r="D18" s="1212">
        <f t="shared" si="0"/>
        <v>0</v>
      </c>
      <c r="E18" s="558">
        <f t="shared" si="0"/>
        <v>0</v>
      </c>
      <c r="F18" s="430"/>
    </row>
    <row r="19" spans="1:6" ht="12.75" customHeight="1" thickBot="1">
      <c r="A19" s="1507"/>
      <c r="B19" s="595" t="s">
        <v>592</v>
      </c>
      <c r="C19" s="558">
        <f t="shared" si="0"/>
        <v>0</v>
      </c>
      <c r="D19" s="1212">
        <f t="shared" si="0"/>
        <v>0</v>
      </c>
      <c r="E19" s="558">
        <f t="shared" si="0"/>
        <v>0</v>
      </c>
      <c r="F19" s="430"/>
    </row>
    <row r="20" spans="1:6" ht="12.75" customHeight="1" thickBot="1">
      <c r="A20" s="1507"/>
      <c r="B20" s="596" t="s">
        <v>857</v>
      </c>
      <c r="C20" s="558">
        <f t="shared" si="0"/>
        <v>0</v>
      </c>
      <c r="D20" s="1212">
        <f t="shared" si="0"/>
        <v>0</v>
      </c>
      <c r="E20" s="558">
        <f t="shared" si="0"/>
        <v>0</v>
      </c>
      <c r="F20" s="430"/>
    </row>
    <row r="21" spans="1:6" ht="16.5" thickBot="1">
      <c r="A21" s="1507"/>
      <c r="B21" s="592" t="s">
        <v>1042</v>
      </c>
      <c r="C21" s="323">
        <f t="shared" si="0"/>
        <v>0</v>
      </c>
      <c r="D21" s="323">
        <f t="shared" si="0"/>
        <v>91</v>
      </c>
      <c r="E21" s="558">
        <f t="shared" si="0"/>
        <v>91</v>
      </c>
      <c r="F21" s="430">
        <f>E21/D21*100</f>
        <v>100</v>
      </c>
    </row>
    <row r="22" spans="1:6" ht="16.5" thickBot="1">
      <c r="A22" s="1508"/>
      <c r="B22" s="432" t="s">
        <v>593</v>
      </c>
      <c r="C22" s="431"/>
      <c r="D22" s="431"/>
      <c r="E22" s="431"/>
      <c r="F22" s="430"/>
    </row>
    <row r="23" ht="13.5" customHeight="1"/>
  </sheetData>
  <sheetProtection/>
  <mergeCells count="4">
    <mergeCell ref="A15:A22"/>
    <mergeCell ref="F5:G5"/>
    <mergeCell ref="A7:A1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&amp;R2/3)b sz. melléklet
...../2014.(.......) Egyek Önk.</oddHeader>
  </headerFooter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S47"/>
  <sheetViews>
    <sheetView zoomScale="91" zoomScaleNormal="91" workbookViewId="0" topLeftCell="B10">
      <selection activeCell="H15" sqref="H15"/>
    </sheetView>
  </sheetViews>
  <sheetFormatPr defaultColWidth="9.00390625" defaultRowHeight="12.75"/>
  <cols>
    <col min="1" max="1" width="5.25390625" style="205" customWidth="1"/>
    <col min="2" max="2" width="42.125" style="205" customWidth="1"/>
    <col min="3" max="3" width="15.125" style="205" customWidth="1"/>
    <col min="4" max="4" width="15.75390625" style="205" customWidth="1"/>
    <col min="5" max="5" width="12.375" style="205" customWidth="1"/>
    <col min="6" max="6" width="7.75390625" style="205" customWidth="1"/>
    <col min="7" max="7" width="11.00390625" style="205" customWidth="1"/>
    <col min="8" max="8" width="10.375" style="205" customWidth="1"/>
    <col min="9" max="9" width="10.00390625" style="205" customWidth="1"/>
    <col min="10" max="10" width="8.00390625" style="205" customWidth="1"/>
    <col min="11" max="11" width="11.125" style="205" customWidth="1"/>
    <col min="12" max="12" width="13.875" style="205" customWidth="1"/>
    <col min="13" max="13" width="12.00390625" style="205" customWidth="1"/>
    <col min="14" max="14" width="8.00390625" style="205" customWidth="1"/>
    <col min="15" max="15" width="12.125" style="205" customWidth="1"/>
    <col min="16" max="16" width="13.25390625" style="205" customWidth="1"/>
    <col min="17" max="17" width="13.875" style="205" customWidth="1"/>
    <col min="18" max="18" width="8.75390625" style="205" customWidth="1"/>
    <col min="19" max="16384" width="9.125" style="205" customWidth="1"/>
  </cols>
  <sheetData>
    <row r="1" ht="7.5" customHeight="1"/>
    <row r="2" spans="2:15" ht="24.75" customHeight="1">
      <c r="B2" s="1515" t="s">
        <v>1301</v>
      </c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  <c r="O2" s="1515"/>
    </row>
    <row r="3" spans="2:15" ht="12.75" customHeight="1" hidden="1">
      <c r="B3" s="1515"/>
      <c r="C3" s="1515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</row>
    <row r="4" spans="2:19" ht="21" customHeight="1"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P4" s="892"/>
      <c r="Q4" s="892"/>
      <c r="R4" s="892"/>
      <c r="S4" s="892"/>
    </row>
    <row r="5" spans="2:19" ht="21" customHeight="1"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3"/>
      <c r="P5" s="1516" t="s">
        <v>826</v>
      </c>
      <c r="Q5" s="1516"/>
      <c r="R5" s="893"/>
      <c r="S5" s="893"/>
    </row>
    <row r="6" spans="2:19" ht="21" customHeight="1" thickBot="1"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3"/>
      <c r="P6" s="893"/>
      <c r="Q6" s="893"/>
      <c r="R6" s="893"/>
      <c r="S6" s="893"/>
    </row>
    <row r="7" spans="2:18" ht="15.75" customHeight="1" thickBot="1">
      <c r="B7" s="1517" t="s">
        <v>828</v>
      </c>
      <c r="C7" s="1517" t="s">
        <v>931</v>
      </c>
      <c r="D7" s="1517"/>
      <c r="E7" s="1517"/>
      <c r="F7" s="1517"/>
      <c r="G7" s="1517" t="s">
        <v>935</v>
      </c>
      <c r="H7" s="1517"/>
      <c r="I7" s="1517"/>
      <c r="J7" s="1517"/>
      <c r="K7" s="1517" t="s">
        <v>729</v>
      </c>
      <c r="L7" s="1517"/>
      <c r="M7" s="1517"/>
      <c r="N7" s="1517"/>
      <c r="O7" s="1518" t="s">
        <v>601</v>
      </c>
      <c r="P7" s="1518"/>
      <c r="Q7" s="1518"/>
      <c r="R7" s="1518"/>
    </row>
    <row r="8" spans="2:18" ht="35.25" customHeight="1" thickBot="1">
      <c r="B8" s="1517"/>
      <c r="C8" s="1517"/>
      <c r="D8" s="1517"/>
      <c r="E8" s="1517"/>
      <c r="F8" s="1517"/>
      <c r="G8" s="1517"/>
      <c r="H8" s="1517"/>
      <c r="I8" s="1517"/>
      <c r="J8" s="1517"/>
      <c r="K8" s="1517"/>
      <c r="L8" s="1517"/>
      <c r="M8" s="1517"/>
      <c r="N8" s="1517"/>
      <c r="O8" s="1518"/>
      <c r="P8" s="1518"/>
      <c r="Q8" s="1518"/>
      <c r="R8" s="1518"/>
    </row>
    <row r="9" spans="2:18" ht="35.25" customHeight="1" thickBot="1">
      <c r="B9" s="1517"/>
      <c r="C9" s="894" t="s">
        <v>963</v>
      </c>
      <c r="D9" s="894" t="s">
        <v>964</v>
      </c>
      <c r="E9" s="894" t="s">
        <v>965</v>
      </c>
      <c r="F9" s="894" t="s">
        <v>730</v>
      </c>
      <c r="G9" s="894" t="s">
        <v>963</v>
      </c>
      <c r="H9" s="894" t="s">
        <v>964</v>
      </c>
      <c r="I9" s="894" t="s">
        <v>965</v>
      </c>
      <c r="J9" s="894" t="s">
        <v>730</v>
      </c>
      <c r="K9" s="894" t="s">
        <v>963</v>
      </c>
      <c r="L9" s="894" t="s">
        <v>964</v>
      </c>
      <c r="M9" s="894" t="s">
        <v>965</v>
      </c>
      <c r="N9" s="894" t="s">
        <v>730</v>
      </c>
      <c r="O9" s="895" t="s">
        <v>963</v>
      </c>
      <c r="P9" s="895" t="s">
        <v>964</v>
      </c>
      <c r="Q9" s="895" t="s">
        <v>965</v>
      </c>
      <c r="R9" s="895" t="s">
        <v>731</v>
      </c>
    </row>
    <row r="10" spans="2:18" ht="15" customHeight="1" thickBot="1">
      <c r="B10" s="896" t="s">
        <v>590</v>
      </c>
      <c r="C10" s="897">
        <f>C11+C14+C16</f>
        <v>47543</v>
      </c>
      <c r="D10" s="897">
        <f>D11+D14+D16</f>
        <v>319060</v>
      </c>
      <c r="E10" s="897">
        <f>E11+E14+E16</f>
        <v>294348</v>
      </c>
      <c r="F10" s="897">
        <f>E10/D10*100</f>
        <v>92.2547483231994</v>
      </c>
      <c r="G10" s="897">
        <f>G11+G14+G16</f>
        <v>48011</v>
      </c>
      <c r="H10" s="897">
        <f>H11+H14+H16</f>
        <v>47860</v>
      </c>
      <c r="I10" s="897">
        <f>I11+I14+I16</f>
        <v>47860</v>
      </c>
      <c r="J10" s="897">
        <f>I10/H10*100</f>
        <v>100</v>
      </c>
      <c r="K10" s="897">
        <f>K11+K14+K16</f>
        <v>6194</v>
      </c>
      <c r="L10" s="897">
        <f>L11+L14+L16</f>
        <v>5670</v>
      </c>
      <c r="M10" s="897">
        <f>M11+M14+M16</f>
        <v>6360</v>
      </c>
      <c r="N10" s="897">
        <f>M10/L10*100</f>
        <v>112.16931216931216</v>
      </c>
      <c r="O10" s="898">
        <f>C10+G10+K10</f>
        <v>101748</v>
      </c>
      <c r="P10" s="898">
        <f aca="true" t="shared" si="0" ref="P10:Q28">D10+H10+L10</f>
        <v>372590</v>
      </c>
      <c r="Q10" s="898">
        <f t="shared" si="0"/>
        <v>348568</v>
      </c>
      <c r="R10" s="897">
        <f>Q10/P10*100</f>
        <v>93.55269867682976</v>
      </c>
    </row>
    <row r="11" spans="2:18" ht="15" customHeight="1" thickBot="1">
      <c r="B11" s="899" t="s">
        <v>838</v>
      </c>
      <c r="C11" s="900">
        <v>41052</v>
      </c>
      <c r="D11" s="900">
        <v>305945</v>
      </c>
      <c r="E11" s="900">
        <v>281278</v>
      </c>
      <c r="F11" s="900">
        <f>E11/D11*100</f>
        <v>91.93743973590024</v>
      </c>
      <c r="G11" s="901">
        <v>42471</v>
      </c>
      <c r="H11" s="901">
        <v>37300</v>
      </c>
      <c r="I11" s="901">
        <v>37300</v>
      </c>
      <c r="J11" s="901">
        <f>I11/H11*100</f>
        <v>100</v>
      </c>
      <c r="K11" s="901">
        <v>5403</v>
      </c>
      <c r="L11" s="902">
        <v>4850</v>
      </c>
      <c r="M11" s="902">
        <v>4816</v>
      </c>
      <c r="N11" s="901">
        <f>M11/L11*100</f>
        <v>99.29896907216495</v>
      </c>
      <c r="O11" s="898">
        <f aca="true" t="shared" si="1" ref="O11:Q44">C11+G11+K11</f>
        <v>88926</v>
      </c>
      <c r="P11" s="898">
        <f t="shared" si="0"/>
        <v>348095</v>
      </c>
      <c r="Q11" s="898">
        <f t="shared" si="0"/>
        <v>323394</v>
      </c>
      <c r="R11" s="897">
        <f aca="true" t="shared" si="2" ref="R11:R45">Q11/P11*100</f>
        <v>92.90394863471178</v>
      </c>
    </row>
    <row r="12" spans="2:18" ht="15" customHeight="1" thickBot="1">
      <c r="B12" s="899" t="s">
        <v>848</v>
      </c>
      <c r="C12" s="900">
        <v>25959</v>
      </c>
      <c r="D12" s="900">
        <v>297134</v>
      </c>
      <c r="E12" s="900">
        <v>271563</v>
      </c>
      <c r="F12" s="900">
        <f aca="true" t="shared" si="3" ref="F12:F45">E12/D12*100</f>
        <v>91.39411847853157</v>
      </c>
      <c r="G12" s="901"/>
      <c r="H12" s="901"/>
      <c r="I12" s="901"/>
      <c r="J12" s="901"/>
      <c r="K12" s="901"/>
      <c r="L12" s="902"/>
      <c r="M12" s="902"/>
      <c r="N12" s="901"/>
      <c r="O12" s="898">
        <f t="shared" si="1"/>
        <v>25959</v>
      </c>
      <c r="P12" s="898">
        <f t="shared" si="0"/>
        <v>297134</v>
      </c>
      <c r="Q12" s="898">
        <f t="shared" si="0"/>
        <v>271563</v>
      </c>
      <c r="R12" s="897">
        <f t="shared" si="2"/>
        <v>91.39411847853157</v>
      </c>
    </row>
    <row r="13" spans="2:18" ht="15" customHeight="1" thickBot="1">
      <c r="B13" s="899" t="s">
        <v>926</v>
      </c>
      <c r="C13" s="900">
        <v>7661</v>
      </c>
      <c r="D13" s="900">
        <v>7887</v>
      </c>
      <c r="E13" s="900"/>
      <c r="F13" s="900"/>
      <c r="G13" s="901"/>
      <c r="H13" s="901"/>
      <c r="I13" s="901"/>
      <c r="J13" s="901"/>
      <c r="K13" s="901"/>
      <c r="L13" s="902"/>
      <c r="M13" s="902"/>
      <c r="N13" s="901"/>
      <c r="O13" s="898">
        <f t="shared" si="1"/>
        <v>7661</v>
      </c>
      <c r="P13" s="898">
        <f t="shared" si="0"/>
        <v>7887</v>
      </c>
      <c r="Q13" s="898">
        <f t="shared" si="0"/>
        <v>0</v>
      </c>
      <c r="R13" s="897">
        <f t="shared" si="2"/>
        <v>0</v>
      </c>
    </row>
    <row r="14" spans="2:18" ht="15" customHeight="1" thickBot="1">
      <c r="B14" s="903" t="s">
        <v>839</v>
      </c>
      <c r="C14" s="904">
        <v>3014</v>
      </c>
      <c r="D14" s="904">
        <v>5511</v>
      </c>
      <c r="E14" s="904">
        <v>5511</v>
      </c>
      <c r="F14" s="900">
        <f t="shared" si="3"/>
        <v>100</v>
      </c>
      <c r="G14" s="905">
        <v>5478</v>
      </c>
      <c r="H14" s="905">
        <v>10490</v>
      </c>
      <c r="I14" s="905">
        <v>10490</v>
      </c>
      <c r="J14" s="905">
        <f>I14/H14*100</f>
        <v>100</v>
      </c>
      <c r="K14" s="905">
        <v>18</v>
      </c>
      <c r="L14" s="902">
        <v>331</v>
      </c>
      <c r="M14" s="902">
        <v>331</v>
      </c>
      <c r="N14" s="905">
        <f>M14/L14*100</f>
        <v>100</v>
      </c>
      <c r="O14" s="898">
        <f t="shared" si="1"/>
        <v>8510</v>
      </c>
      <c r="P14" s="898">
        <f t="shared" si="0"/>
        <v>16332</v>
      </c>
      <c r="Q14" s="898">
        <f t="shared" si="0"/>
        <v>16332</v>
      </c>
      <c r="R14" s="897">
        <f t="shared" si="2"/>
        <v>100</v>
      </c>
    </row>
    <row r="15" spans="2:18" ht="15" customHeight="1" thickBot="1">
      <c r="B15" s="899" t="s">
        <v>848</v>
      </c>
      <c r="C15" s="904"/>
      <c r="D15" s="904">
        <v>2293</v>
      </c>
      <c r="E15" s="904">
        <v>2293</v>
      </c>
      <c r="F15" s="900">
        <f t="shared" si="3"/>
        <v>100</v>
      </c>
      <c r="G15" s="905"/>
      <c r="H15" s="905"/>
      <c r="I15" s="905"/>
      <c r="J15" s="905"/>
      <c r="K15" s="905"/>
      <c r="L15" s="902"/>
      <c r="M15" s="902"/>
      <c r="N15" s="905"/>
      <c r="O15" s="898"/>
      <c r="P15" s="898"/>
      <c r="Q15" s="898"/>
      <c r="R15" s="897"/>
    </row>
    <row r="16" spans="2:18" ht="15" customHeight="1" thickBot="1">
      <c r="B16" s="903" t="s">
        <v>840</v>
      </c>
      <c r="C16" s="904">
        <v>3477</v>
      </c>
      <c r="D16" s="904">
        <v>7604</v>
      </c>
      <c r="E16" s="904">
        <v>7559</v>
      </c>
      <c r="F16" s="900">
        <f t="shared" si="3"/>
        <v>99.40820620725934</v>
      </c>
      <c r="G16" s="905">
        <v>62</v>
      </c>
      <c r="H16" s="905">
        <v>70</v>
      </c>
      <c r="I16" s="905">
        <v>70</v>
      </c>
      <c r="J16" s="905">
        <f>I16/H16*100</f>
        <v>100</v>
      </c>
      <c r="K16" s="905">
        <v>773</v>
      </c>
      <c r="L16" s="902">
        <v>489</v>
      </c>
      <c r="M16" s="902">
        <v>1213</v>
      </c>
      <c r="N16" s="905">
        <f>M16/L16*100</f>
        <v>248.05725971370146</v>
      </c>
      <c r="O16" s="898">
        <f t="shared" si="1"/>
        <v>4312</v>
      </c>
      <c r="P16" s="898">
        <f t="shared" si="0"/>
        <v>8163</v>
      </c>
      <c r="Q16" s="898">
        <f t="shared" si="0"/>
        <v>8842</v>
      </c>
      <c r="R16" s="897">
        <f t="shared" si="2"/>
        <v>108.31802033566092</v>
      </c>
    </row>
    <row r="17" spans="2:18" ht="15" customHeight="1" thickBot="1">
      <c r="B17" s="906" t="s">
        <v>1270</v>
      </c>
      <c r="C17" s="907">
        <v>1631</v>
      </c>
      <c r="D17" s="907">
        <v>6703</v>
      </c>
      <c r="E17" s="907">
        <v>6623</v>
      </c>
      <c r="F17" s="900">
        <f t="shared" si="3"/>
        <v>98.8065045502014</v>
      </c>
      <c r="G17" s="908"/>
      <c r="H17" s="908"/>
      <c r="I17" s="908"/>
      <c r="J17" s="908"/>
      <c r="K17" s="908"/>
      <c r="L17" s="909"/>
      <c r="M17" s="909"/>
      <c r="N17" s="908"/>
      <c r="O17" s="898">
        <f t="shared" si="1"/>
        <v>1631</v>
      </c>
      <c r="P17" s="898">
        <f t="shared" si="0"/>
        <v>6703</v>
      </c>
      <c r="Q17" s="898">
        <f t="shared" si="0"/>
        <v>6623</v>
      </c>
      <c r="R17" s="897">
        <f t="shared" si="2"/>
        <v>98.8065045502014</v>
      </c>
    </row>
    <row r="18" spans="2:18" ht="29.25" customHeight="1" thickBot="1">
      <c r="B18" s="910" t="s">
        <v>936</v>
      </c>
      <c r="C18" s="911">
        <v>9219</v>
      </c>
      <c r="D18" s="911">
        <v>45845</v>
      </c>
      <c r="E18" s="911">
        <v>42473</v>
      </c>
      <c r="F18" s="911">
        <f t="shared" si="3"/>
        <v>92.64478132838914</v>
      </c>
      <c r="G18" s="911">
        <v>11698</v>
      </c>
      <c r="H18" s="911">
        <v>11868</v>
      </c>
      <c r="I18" s="911">
        <v>11861</v>
      </c>
      <c r="J18" s="911">
        <f>I18/H18*100</f>
        <v>99.94101786316143</v>
      </c>
      <c r="K18" s="897">
        <v>1654</v>
      </c>
      <c r="L18" s="912">
        <v>1515</v>
      </c>
      <c r="M18" s="912">
        <v>1678</v>
      </c>
      <c r="N18" s="911">
        <f>M18/L18*100</f>
        <v>110.75907590759076</v>
      </c>
      <c r="O18" s="898">
        <f t="shared" si="1"/>
        <v>22571</v>
      </c>
      <c r="P18" s="898">
        <f t="shared" si="0"/>
        <v>59228</v>
      </c>
      <c r="Q18" s="898">
        <f t="shared" si="0"/>
        <v>56012</v>
      </c>
      <c r="R18" s="897">
        <f t="shared" si="2"/>
        <v>94.57013574660633</v>
      </c>
    </row>
    <row r="19" spans="2:18" ht="15" customHeight="1" thickBot="1">
      <c r="B19" s="913" t="s">
        <v>816</v>
      </c>
      <c r="C19" s="897">
        <f>C20+C21</f>
        <v>55119</v>
      </c>
      <c r="D19" s="897">
        <f>D20+D21</f>
        <v>140197</v>
      </c>
      <c r="E19" s="897">
        <f>E20+E21</f>
        <v>119715</v>
      </c>
      <c r="F19" s="911">
        <f t="shared" si="3"/>
        <v>85.3905575725586</v>
      </c>
      <c r="G19" s="897">
        <f>G20+G21</f>
        <v>17718</v>
      </c>
      <c r="H19" s="897">
        <f>H20+H21</f>
        <v>18407</v>
      </c>
      <c r="I19" s="897">
        <f>I20+I21</f>
        <v>18281</v>
      </c>
      <c r="J19" s="897">
        <f>I19/H19*100</f>
        <v>99.3154778073559</v>
      </c>
      <c r="K19" s="897">
        <f>K20+K21</f>
        <v>5597</v>
      </c>
      <c r="L19" s="897">
        <f>L20+L21</f>
        <v>4878</v>
      </c>
      <c r="M19" s="897">
        <f>M20+M21</f>
        <v>4749</v>
      </c>
      <c r="N19" s="897">
        <f>M19/L19*100</f>
        <v>97.35547355473555</v>
      </c>
      <c r="O19" s="898">
        <f t="shared" si="1"/>
        <v>78434</v>
      </c>
      <c r="P19" s="898">
        <f t="shared" si="0"/>
        <v>163482</v>
      </c>
      <c r="Q19" s="898">
        <f t="shared" si="0"/>
        <v>142745</v>
      </c>
      <c r="R19" s="897">
        <f t="shared" si="2"/>
        <v>87.31542310468431</v>
      </c>
    </row>
    <row r="20" spans="2:18" ht="15" customHeight="1" thickBot="1">
      <c r="B20" s="914" t="s">
        <v>841</v>
      </c>
      <c r="C20" s="915">
        <v>52795</v>
      </c>
      <c r="D20" s="915">
        <v>128079</v>
      </c>
      <c r="E20" s="915">
        <v>108908</v>
      </c>
      <c r="F20" s="900">
        <f t="shared" si="3"/>
        <v>85.03189437768877</v>
      </c>
      <c r="G20" s="916">
        <v>17480</v>
      </c>
      <c r="H20" s="916">
        <v>18268</v>
      </c>
      <c r="I20" s="916">
        <v>18142</v>
      </c>
      <c r="J20" s="916">
        <f>I20/H20*100</f>
        <v>99.31026932340706</v>
      </c>
      <c r="K20" s="916">
        <v>5481</v>
      </c>
      <c r="L20" s="917">
        <v>4762</v>
      </c>
      <c r="M20" s="917">
        <v>4637</v>
      </c>
      <c r="N20" s="916">
        <f>M20/L20*100</f>
        <v>97.37505249895003</v>
      </c>
      <c r="O20" s="898">
        <f t="shared" si="1"/>
        <v>75756</v>
      </c>
      <c r="P20" s="898">
        <f t="shared" si="0"/>
        <v>151109</v>
      </c>
      <c r="Q20" s="898">
        <f t="shared" si="0"/>
        <v>131687</v>
      </c>
      <c r="R20" s="897">
        <f t="shared" si="2"/>
        <v>87.14702631875004</v>
      </c>
    </row>
    <row r="21" spans="2:18" ht="15" customHeight="1" thickBot="1">
      <c r="B21" s="906" t="s">
        <v>842</v>
      </c>
      <c r="C21" s="905">
        <v>2324</v>
      </c>
      <c r="D21" s="905">
        <v>12118</v>
      </c>
      <c r="E21" s="905">
        <v>10807</v>
      </c>
      <c r="F21" s="900">
        <f t="shared" si="3"/>
        <v>89.18138306651262</v>
      </c>
      <c r="G21" s="905">
        <v>238</v>
      </c>
      <c r="H21" s="905">
        <v>139</v>
      </c>
      <c r="I21" s="905">
        <v>139</v>
      </c>
      <c r="J21" s="905">
        <f>I21/H21*100</f>
        <v>100</v>
      </c>
      <c r="K21" s="905">
        <v>116</v>
      </c>
      <c r="L21" s="902">
        <v>116</v>
      </c>
      <c r="M21" s="902">
        <v>112</v>
      </c>
      <c r="N21" s="905">
        <f>M21/L21*100</f>
        <v>96.55172413793103</v>
      </c>
      <c r="O21" s="898">
        <f t="shared" si="1"/>
        <v>2678</v>
      </c>
      <c r="P21" s="898">
        <f t="shared" si="0"/>
        <v>12373</v>
      </c>
      <c r="Q21" s="898">
        <f t="shared" si="0"/>
        <v>11058</v>
      </c>
      <c r="R21" s="897">
        <f t="shared" si="2"/>
        <v>89.37201972035884</v>
      </c>
    </row>
    <row r="22" spans="2:18" ht="15" customHeight="1" thickBot="1">
      <c r="B22" s="906" t="s">
        <v>908</v>
      </c>
      <c r="C22" s="918">
        <v>1705</v>
      </c>
      <c r="D22" s="918">
        <v>1978</v>
      </c>
      <c r="E22" s="918">
        <v>1628</v>
      </c>
      <c r="F22" s="900">
        <f t="shared" si="3"/>
        <v>82.30535894843275</v>
      </c>
      <c r="G22" s="919"/>
      <c r="H22" s="919"/>
      <c r="I22" s="919"/>
      <c r="J22" s="919"/>
      <c r="K22" s="919"/>
      <c r="L22" s="909"/>
      <c r="M22" s="909"/>
      <c r="N22" s="919"/>
      <c r="O22" s="898">
        <f t="shared" si="1"/>
        <v>1705</v>
      </c>
      <c r="P22" s="898">
        <f t="shared" si="0"/>
        <v>1978</v>
      </c>
      <c r="Q22" s="898">
        <f t="shared" si="0"/>
        <v>1628</v>
      </c>
      <c r="R22" s="897">
        <f t="shared" si="2"/>
        <v>82.30535894843275</v>
      </c>
    </row>
    <row r="23" spans="2:18" s="808" customFormat="1" ht="15" customHeight="1" thickBot="1">
      <c r="B23" s="896" t="s">
        <v>906</v>
      </c>
      <c r="C23" s="897">
        <v>8184</v>
      </c>
      <c r="D23" s="897">
        <v>35465</v>
      </c>
      <c r="E23" s="897">
        <v>27280</v>
      </c>
      <c r="F23" s="897">
        <f t="shared" si="3"/>
        <v>76.92090793740307</v>
      </c>
      <c r="G23" s="897">
        <v>0</v>
      </c>
      <c r="H23" s="897">
        <v>0</v>
      </c>
      <c r="I23" s="897">
        <v>0</v>
      </c>
      <c r="J23" s="897"/>
      <c r="K23" s="897">
        <v>0</v>
      </c>
      <c r="L23" s="912"/>
      <c r="M23" s="912"/>
      <c r="N23" s="897"/>
      <c r="O23" s="898">
        <f>C23+G23+K23</f>
        <v>8184</v>
      </c>
      <c r="P23" s="898">
        <f t="shared" si="0"/>
        <v>35465</v>
      </c>
      <c r="Q23" s="898">
        <f t="shared" si="0"/>
        <v>27280</v>
      </c>
      <c r="R23" s="897">
        <f t="shared" si="2"/>
        <v>76.92090793740307</v>
      </c>
    </row>
    <row r="24" spans="2:18" s="808" customFormat="1" ht="15" customHeight="1" thickBot="1">
      <c r="B24" s="896" t="s">
        <v>689</v>
      </c>
      <c r="C24" s="920">
        <v>5500</v>
      </c>
      <c r="D24" s="920"/>
      <c r="E24" s="920"/>
      <c r="F24" s="897"/>
      <c r="G24" s="897"/>
      <c r="H24" s="897"/>
      <c r="I24" s="897"/>
      <c r="J24" s="897"/>
      <c r="K24" s="897"/>
      <c r="L24" s="912"/>
      <c r="M24" s="912"/>
      <c r="N24" s="897"/>
      <c r="O24" s="898">
        <f>C24+G24+K24</f>
        <v>5500</v>
      </c>
      <c r="P24" s="898">
        <f t="shared" si="0"/>
        <v>0</v>
      </c>
      <c r="Q24" s="898"/>
      <c r="R24" s="897"/>
    </row>
    <row r="25" spans="2:18" s="808" customFormat="1" ht="15" customHeight="1" thickBot="1">
      <c r="B25" s="896" t="s">
        <v>732</v>
      </c>
      <c r="C25" s="920"/>
      <c r="D25" s="920">
        <v>387</v>
      </c>
      <c r="E25" s="920">
        <v>387</v>
      </c>
      <c r="F25" s="897">
        <f t="shared" si="3"/>
        <v>100</v>
      </c>
      <c r="G25" s="897"/>
      <c r="H25" s="897"/>
      <c r="I25" s="897"/>
      <c r="J25" s="897"/>
      <c r="K25" s="897"/>
      <c r="L25" s="912"/>
      <c r="M25" s="912"/>
      <c r="N25" s="897"/>
      <c r="O25" s="898">
        <f>C25+G25+K25</f>
        <v>0</v>
      </c>
      <c r="P25" s="898">
        <f t="shared" si="0"/>
        <v>387</v>
      </c>
      <c r="Q25" s="898">
        <f t="shared" si="0"/>
        <v>387</v>
      </c>
      <c r="R25" s="897">
        <f t="shared" si="2"/>
        <v>100</v>
      </c>
    </row>
    <row r="26" spans="2:18" ht="15" customHeight="1" thickBot="1">
      <c r="B26" s="896" t="s">
        <v>830</v>
      </c>
      <c r="C26" s="921">
        <f>SUM(C27:C29)</f>
        <v>153326</v>
      </c>
      <c r="D26" s="921">
        <f>SUM(D27:D29)</f>
        <v>140790</v>
      </c>
      <c r="E26" s="921">
        <f>SUM(E27:E29)</f>
        <v>134224</v>
      </c>
      <c r="F26" s="911">
        <f t="shared" si="3"/>
        <v>95.3363164997514</v>
      </c>
      <c r="G26" s="897">
        <f>SUM(G27:G29)</f>
        <v>0</v>
      </c>
      <c r="H26" s="897">
        <f>SUM(H27:H29)</f>
        <v>0</v>
      </c>
      <c r="I26" s="897">
        <f>SUM(I27:I29)</f>
        <v>0</v>
      </c>
      <c r="J26" s="897"/>
      <c r="K26" s="897">
        <f>SUM(K27:K29)</f>
        <v>0</v>
      </c>
      <c r="L26" s="912"/>
      <c r="M26" s="912"/>
      <c r="N26" s="897"/>
      <c r="O26" s="898">
        <f t="shared" si="1"/>
        <v>153326</v>
      </c>
      <c r="P26" s="898">
        <f t="shared" si="0"/>
        <v>140790</v>
      </c>
      <c r="Q26" s="898">
        <f t="shared" si="0"/>
        <v>134224</v>
      </c>
      <c r="R26" s="897">
        <f t="shared" si="2"/>
        <v>95.3363164997514</v>
      </c>
    </row>
    <row r="27" spans="2:18" ht="15" customHeight="1" thickBot="1">
      <c r="B27" s="914" t="s">
        <v>843</v>
      </c>
      <c r="C27" s="922">
        <v>153186</v>
      </c>
      <c r="D27" s="923">
        <v>140650</v>
      </c>
      <c r="E27" s="922">
        <v>134114</v>
      </c>
      <c r="F27" s="900">
        <f t="shared" si="3"/>
        <v>95.35300391041592</v>
      </c>
      <c r="G27" s="916"/>
      <c r="H27" s="916"/>
      <c r="I27" s="916"/>
      <c r="J27" s="916"/>
      <c r="K27" s="915"/>
      <c r="L27" s="916"/>
      <c r="M27" s="916"/>
      <c r="N27" s="916"/>
      <c r="O27" s="898">
        <f t="shared" si="1"/>
        <v>153186</v>
      </c>
      <c r="P27" s="898">
        <f t="shared" si="0"/>
        <v>140650</v>
      </c>
      <c r="Q27" s="898">
        <f t="shared" si="0"/>
        <v>134114</v>
      </c>
      <c r="R27" s="897">
        <f t="shared" si="2"/>
        <v>95.35300391041592</v>
      </c>
    </row>
    <row r="28" spans="2:18" ht="15" customHeight="1" thickBot="1">
      <c r="B28" s="903" t="s">
        <v>844</v>
      </c>
      <c r="C28" s="905">
        <v>120</v>
      </c>
      <c r="D28" s="924">
        <v>120</v>
      </c>
      <c r="E28" s="919">
        <v>100</v>
      </c>
      <c r="F28" s="900">
        <f t="shared" si="3"/>
        <v>83.33333333333334</v>
      </c>
      <c r="G28" s="919"/>
      <c r="H28" s="919"/>
      <c r="I28" s="919"/>
      <c r="J28" s="919"/>
      <c r="K28" s="918"/>
      <c r="L28" s="905"/>
      <c r="M28" s="905"/>
      <c r="N28" s="919"/>
      <c r="O28" s="898">
        <f t="shared" si="1"/>
        <v>120</v>
      </c>
      <c r="P28" s="898">
        <f t="shared" si="0"/>
        <v>120</v>
      </c>
      <c r="Q28" s="898">
        <f t="shared" si="0"/>
        <v>100</v>
      </c>
      <c r="R28" s="897">
        <f t="shared" si="2"/>
        <v>83.33333333333334</v>
      </c>
    </row>
    <row r="29" spans="2:18" ht="15" customHeight="1" thickBot="1">
      <c r="B29" s="925" t="s">
        <v>940</v>
      </c>
      <c r="C29" s="926">
        <v>20</v>
      </c>
      <c r="D29" s="927">
        <v>20</v>
      </c>
      <c r="E29" s="926">
        <v>10</v>
      </c>
      <c r="F29" s="900">
        <f t="shared" si="3"/>
        <v>50</v>
      </c>
      <c r="G29" s="905"/>
      <c r="H29" s="905"/>
      <c r="I29" s="905"/>
      <c r="J29" s="905"/>
      <c r="K29" s="904"/>
      <c r="L29" s="926"/>
      <c r="M29" s="926"/>
      <c r="N29" s="905"/>
      <c r="O29" s="898">
        <f t="shared" si="1"/>
        <v>20</v>
      </c>
      <c r="P29" s="898">
        <f t="shared" si="1"/>
        <v>20</v>
      </c>
      <c r="Q29" s="898">
        <f t="shared" si="1"/>
        <v>10</v>
      </c>
      <c r="R29" s="897">
        <f t="shared" si="2"/>
        <v>50</v>
      </c>
    </row>
    <row r="30" spans="2:18" ht="25.5" customHeight="1" thickBot="1">
      <c r="B30" s="910" t="s">
        <v>733</v>
      </c>
      <c r="C30" s="928">
        <v>93885</v>
      </c>
      <c r="D30" s="920">
        <v>87128</v>
      </c>
      <c r="E30" s="920">
        <v>79565</v>
      </c>
      <c r="F30" s="897">
        <f t="shared" si="3"/>
        <v>91.31966761546231</v>
      </c>
      <c r="G30" s="920"/>
      <c r="H30" s="920"/>
      <c r="I30" s="920"/>
      <c r="J30" s="920"/>
      <c r="K30" s="920"/>
      <c r="L30" s="929"/>
      <c r="M30" s="912"/>
      <c r="N30" s="920"/>
      <c r="O30" s="898">
        <f t="shared" si="1"/>
        <v>93885</v>
      </c>
      <c r="P30" s="898">
        <f t="shared" si="1"/>
        <v>87128</v>
      </c>
      <c r="Q30" s="898">
        <f t="shared" si="1"/>
        <v>79565</v>
      </c>
      <c r="R30" s="897">
        <f t="shared" si="2"/>
        <v>91.31966761546231</v>
      </c>
    </row>
    <row r="31" spans="2:18" ht="15" customHeight="1" thickBot="1">
      <c r="B31" s="896" t="s">
        <v>831</v>
      </c>
      <c r="C31" s="897">
        <f>C32+C37</f>
        <v>56973</v>
      </c>
      <c r="D31" s="897">
        <f>D32+D37</f>
        <v>55788</v>
      </c>
      <c r="E31" s="897">
        <f>E32+E37</f>
        <v>54902</v>
      </c>
      <c r="F31" s="897">
        <f t="shared" si="3"/>
        <v>98.41184484118448</v>
      </c>
      <c r="G31" s="897">
        <f>G32+G37</f>
        <v>4628</v>
      </c>
      <c r="H31" s="897">
        <f>H32+H37</f>
        <v>1840</v>
      </c>
      <c r="I31" s="897">
        <f>I32+I37</f>
        <v>1840</v>
      </c>
      <c r="J31" s="897">
        <f>I31/H31*100</f>
        <v>100</v>
      </c>
      <c r="K31" s="897">
        <f>K32+K37</f>
        <v>440</v>
      </c>
      <c r="L31" s="897">
        <f>L32+L37</f>
        <v>135</v>
      </c>
      <c r="M31" s="897">
        <f>M32+M37</f>
        <v>135</v>
      </c>
      <c r="N31" s="897">
        <f>M31/L31*100</f>
        <v>100</v>
      </c>
      <c r="O31" s="898">
        <f t="shared" si="1"/>
        <v>62041</v>
      </c>
      <c r="P31" s="898">
        <f t="shared" si="1"/>
        <v>57763</v>
      </c>
      <c r="Q31" s="898">
        <f t="shared" si="1"/>
        <v>56877</v>
      </c>
      <c r="R31" s="897">
        <f t="shared" si="2"/>
        <v>98.46614614891885</v>
      </c>
    </row>
    <row r="32" spans="2:18" ht="15" customHeight="1" thickBot="1">
      <c r="B32" s="930" t="s">
        <v>683</v>
      </c>
      <c r="C32" s="920">
        <f>SUM(C33:C36)</f>
        <v>18045</v>
      </c>
      <c r="D32" s="920">
        <f>SUM(D33:D36)</f>
        <v>18301</v>
      </c>
      <c r="E32" s="920">
        <f>SUM(E33:E36)</f>
        <v>17966</v>
      </c>
      <c r="F32" s="911">
        <f t="shared" si="3"/>
        <v>98.16949893448445</v>
      </c>
      <c r="G32" s="920">
        <f>SUM(G33:G36)</f>
        <v>750</v>
      </c>
      <c r="H32" s="920">
        <f>SUM(H33:H36)</f>
        <v>649</v>
      </c>
      <c r="I32" s="920">
        <f>SUM(I33:I36)</f>
        <v>649</v>
      </c>
      <c r="J32" s="920">
        <f>I32/H32*100</f>
        <v>100</v>
      </c>
      <c r="K32" s="920">
        <f>SUM(K33:K36)</f>
        <v>0</v>
      </c>
      <c r="L32" s="912"/>
      <c r="M32" s="912"/>
      <c r="N32" s="920"/>
      <c r="O32" s="898">
        <f t="shared" si="1"/>
        <v>18795</v>
      </c>
      <c r="P32" s="898">
        <f t="shared" si="1"/>
        <v>18950</v>
      </c>
      <c r="Q32" s="898">
        <f t="shared" si="1"/>
        <v>18615</v>
      </c>
      <c r="R32" s="897">
        <f t="shared" si="2"/>
        <v>98.23218997361478</v>
      </c>
    </row>
    <row r="33" spans="2:18" ht="15" customHeight="1" thickBot="1">
      <c r="B33" s="914" t="s">
        <v>845</v>
      </c>
      <c r="C33" s="915">
        <v>1000</v>
      </c>
      <c r="D33" s="915">
        <v>1000</v>
      </c>
      <c r="E33" s="915">
        <v>915</v>
      </c>
      <c r="F33" s="900">
        <f t="shared" si="3"/>
        <v>91.5</v>
      </c>
      <c r="G33" s="916"/>
      <c r="H33" s="916"/>
      <c r="I33" s="916"/>
      <c r="J33" s="916"/>
      <c r="K33" s="916"/>
      <c r="L33" s="917"/>
      <c r="M33" s="917"/>
      <c r="N33" s="916"/>
      <c r="O33" s="898">
        <f t="shared" si="1"/>
        <v>1000</v>
      </c>
      <c r="P33" s="898">
        <f t="shared" si="1"/>
        <v>1000</v>
      </c>
      <c r="Q33" s="898">
        <f t="shared" si="1"/>
        <v>915</v>
      </c>
      <c r="R33" s="897">
        <f t="shared" si="2"/>
        <v>91.5</v>
      </c>
    </row>
    <row r="34" spans="2:18" ht="15" customHeight="1" thickBot="1">
      <c r="B34" s="899" t="s">
        <v>734</v>
      </c>
      <c r="C34" s="900">
        <v>250</v>
      </c>
      <c r="D34" s="900">
        <v>250</v>
      </c>
      <c r="E34" s="900"/>
      <c r="F34" s="900">
        <f t="shared" si="3"/>
        <v>0</v>
      </c>
      <c r="G34" s="901"/>
      <c r="H34" s="901"/>
      <c r="I34" s="901"/>
      <c r="J34" s="901"/>
      <c r="K34" s="901"/>
      <c r="L34" s="902"/>
      <c r="M34" s="902"/>
      <c r="N34" s="901"/>
      <c r="O34" s="898">
        <f t="shared" si="1"/>
        <v>250</v>
      </c>
      <c r="P34" s="898">
        <f t="shared" si="1"/>
        <v>250</v>
      </c>
      <c r="Q34" s="898">
        <f t="shared" si="1"/>
        <v>0</v>
      </c>
      <c r="R34" s="897">
        <f t="shared" si="2"/>
        <v>0</v>
      </c>
    </row>
    <row r="35" spans="2:18" ht="15" customHeight="1" thickBot="1">
      <c r="B35" s="903" t="s">
        <v>938</v>
      </c>
      <c r="C35" s="904">
        <v>6286</v>
      </c>
      <c r="D35" s="904">
        <v>6286</v>
      </c>
      <c r="E35" s="904">
        <v>6286</v>
      </c>
      <c r="F35" s="900">
        <f t="shared" si="3"/>
        <v>100</v>
      </c>
      <c r="G35" s="905"/>
      <c r="H35" s="905"/>
      <c r="I35" s="905"/>
      <c r="J35" s="905"/>
      <c r="K35" s="905"/>
      <c r="L35" s="902"/>
      <c r="M35" s="902"/>
      <c r="N35" s="905"/>
      <c r="O35" s="898">
        <f t="shared" si="1"/>
        <v>6286</v>
      </c>
      <c r="P35" s="898">
        <f t="shared" si="1"/>
        <v>6286</v>
      </c>
      <c r="Q35" s="898">
        <f t="shared" si="1"/>
        <v>6286</v>
      </c>
      <c r="R35" s="897">
        <f t="shared" si="2"/>
        <v>100</v>
      </c>
    </row>
    <row r="36" spans="2:18" ht="15" customHeight="1" thickBot="1">
      <c r="B36" s="906" t="s">
        <v>846</v>
      </c>
      <c r="C36" s="907">
        <v>10509</v>
      </c>
      <c r="D36" s="907">
        <v>10765</v>
      </c>
      <c r="E36" s="907">
        <v>10765</v>
      </c>
      <c r="F36" s="900">
        <f t="shared" si="3"/>
        <v>100</v>
      </c>
      <c r="G36" s="908">
        <v>750</v>
      </c>
      <c r="H36" s="908">
        <v>649</v>
      </c>
      <c r="I36" s="908">
        <v>649</v>
      </c>
      <c r="J36" s="908">
        <f>I36/H36*100</f>
        <v>100</v>
      </c>
      <c r="K36" s="908"/>
      <c r="L36" s="909"/>
      <c r="M36" s="909"/>
      <c r="N36" s="908"/>
      <c r="O36" s="898">
        <f t="shared" si="1"/>
        <v>11259</v>
      </c>
      <c r="P36" s="898">
        <f t="shared" si="1"/>
        <v>11414</v>
      </c>
      <c r="Q36" s="898">
        <f t="shared" si="1"/>
        <v>11414</v>
      </c>
      <c r="R36" s="897">
        <f t="shared" si="2"/>
        <v>100</v>
      </c>
    </row>
    <row r="37" spans="2:18" s="808" customFormat="1" ht="15" customHeight="1" thickBot="1">
      <c r="B37" s="931" t="s">
        <v>930</v>
      </c>
      <c r="C37" s="897">
        <f>SUM(C38:C44)</f>
        <v>38928</v>
      </c>
      <c r="D37" s="897">
        <f>SUM(D38:D44)</f>
        <v>37487</v>
      </c>
      <c r="E37" s="897">
        <f>SUM(E38:E44)</f>
        <v>36936</v>
      </c>
      <c r="F37" s="911">
        <f t="shared" si="3"/>
        <v>98.53015712113533</v>
      </c>
      <c r="G37" s="897">
        <f>SUM(G38:G44)</f>
        <v>3878</v>
      </c>
      <c r="H37" s="897">
        <f>SUM(H38:H44)</f>
        <v>1191</v>
      </c>
      <c r="I37" s="897">
        <f>SUM(I38:I44)</f>
        <v>1191</v>
      </c>
      <c r="J37" s="897">
        <f>I37/H37*100</f>
        <v>100</v>
      </c>
      <c r="K37" s="897">
        <f>SUM(K38:K44)</f>
        <v>440</v>
      </c>
      <c r="L37" s="897">
        <f>SUM(L38:L44)</f>
        <v>135</v>
      </c>
      <c r="M37" s="897">
        <f>SUM(M38:M44)</f>
        <v>135</v>
      </c>
      <c r="N37" s="897">
        <f>M37/L37*100</f>
        <v>100</v>
      </c>
      <c r="O37" s="898">
        <f t="shared" si="1"/>
        <v>43246</v>
      </c>
      <c r="P37" s="898">
        <f t="shared" si="1"/>
        <v>38813</v>
      </c>
      <c r="Q37" s="898">
        <f t="shared" si="1"/>
        <v>38262</v>
      </c>
      <c r="R37" s="897">
        <f t="shared" si="2"/>
        <v>98.58037255558705</v>
      </c>
    </row>
    <row r="38" spans="2:18" ht="15" customHeight="1" thickBot="1">
      <c r="B38" s="932" t="s">
        <v>929</v>
      </c>
      <c r="C38" s="916">
        <v>23216</v>
      </c>
      <c r="D38" s="933">
        <v>17136</v>
      </c>
      <c r="E38" s="916">
        <v>17130</v>
      </c>
      <c r="F38" s="900">
        <f t="shared" si="3"/>
        <v>99.96498599439776</v>
      </c>
      <c r="G38" s="916">
        <v>3878</v>
      </c>
      <c r="H38" s="933">
        <v>1191</v>
      </c>
      <c r="I38" s="916">
        <v>1191</v>
      </c>
      <c r="J38" s="933">
        <f>I38/H38*100</f>
        <v>100</v>
      </c>
      <c r="K38" s="916">
        <v>440</v>
      </c>
      <c r="L38" s="916">
        <v>135</v>
      </c>
      <c r="M38" s="916">
        <v>135</v>
      </c>
      <c r="N38" s="916">
        <f>M38/L38*100</f>
        <v>100</v>
      </c>
      <c r="O38" s="898">
        <f t="shared" si="1"/>
        <v>27534</v>
      </c>
      <c r="P38" s="898">
        <f t="shared" si="1"/>
        <v>18462</v>
      </c>
      <c r="Q38" s="898">
        <f t="shared" si="1"/>
        <v>18456</v>
      </c>
      <c r="R38" s="897">
        <f t="shared" si="2"/>
        <v>99.9675008124797</v>
      </c>
    </row>
    <row r="39" spans="2:18" ht="15" customHeight="1" thickBot="1">
      <c r="B39" s="932" t="s">
        <v>735</v>
      </c>
      <c r="C39" s="901">
        <v>5000</v>
      </c>
      <c r="D39" s="933">
        <v>5000</v>
      </c>
      <c r="E39" s="901">
        <v>5000</v>
      </c>
      <c r="F39" s="900">
        <f t="shared" si="3"/>
        <v>100</v>
      </c>
      <c r="G39" s="901"/>
      <c r="H39" s="933"/>
      <c r="I39" s="901"/>
      <c r="J39" s="933"/>
      <c r="K39" s="901"/>
      <c r="L39" s="901"/>
      <c r="M39" s="901"/>
      <c r="N39" s="901"/>
      <c r="O39" s="898">
        <f t="shared" si="1"/>
        <v>5000</v>
      </c>
      <c r="P39" s="898">
        <f t="shared" si="1"/>
        <v>5000</v>
      </c>
      <c r="Q39" s="898">
        <f t="shared" si="1"/>
        <v>5000</v>
      </c>
      <c r="R39" s="897">
        <f t="shared" si="2"/>
        <v>100</v>
      </c>
    </row>
    <row r="40" spans="2:18" ht="15" customHeight="1" thickBot="1">
      <c r="B40" s="932" t="s">
        <v>736</v>
      </c>
      <c r="C40" s="901"/>
      <c r="D40" s="933">
        <v>3360</v>
      </c>
      <c r="E40" s="901">
        <v>3362</v>
      </c>
      <c r="F40" s="900">
        <f t="shared" si="3"/>
        <v>100.05952380952381</v>
      </c>
      <c r="G40" s="901"/>
      <c r="H40" s="933"/>
      <c r="I40" s="901"/>
      <c r="J40" s="933"/>
      <c r="K40" s="901"/>
      <c r="L40" s="901"/>
      <c r="M40" s="901"/>
      <c r="N40" s="901"/>
      <c r="O40" s="898"/>
      <c r="P40" s="898">
        <f t="shared" si="1"/>
        <v>3360</v>
      </c>
      <c r="Q40" s="898">
        <f t="shared" si="1"/>
        <v>3362</v>
      </c>
      <c r="R40" s="897">
        <f t="shared" si="2"/>
        <v>100.05952380952381</v>
      </c>
    </row>
    <row r="41" spans="2:18" ht="15" customHeight="1" thickBot="1">
      <c r="B41" s="932" t="s">
        <v>737</v>
      </c>
      <c r="C41" s="901"/>
      <c r="D41" s="933">
        <v>20</v>
      </c>
      <c r="E41" s="901">
        <v>20</v>
      </c>
      <c r="F41" s="900">
        <f t="shared" si="3"/>
        <v>100</v>
      </c>
      <c r="G41" s="901"/>
      <c r="H41" s="933"/>
      <c r="I41" s="901"/>
      <c r="J41" s="933"/>
      <c r="K41" s="901"/>
      <c r="L41" s="901"/>
      <c r="M41" s="901"/>
      <c r="N41" s="901"/>
      <c r="O41" s="898"/>
      <c r="P41" s="898">
        <f t="shared" si="1"/>
        <v>20</v>
      </c>
      <c r="Q41" s="898">
        <f t="shared" si="1"/>
        <v>20</v>
      </c>
      <c r="R41" s="897">
        <f t="shared" si="2"/>
        <v>100</v>
      </c>
    </row>
    <row r="42" spans="2:18" ht="15" customHeight="1" thickBot="1">
      <c r="B42" s="932" t="s">
        <v>1271</v>
      </c>
      <c r="C42" s="901"/>
      <c r="D42" s="933">
        <v>3</v>
      </c>
      <c r="E42" s="901">
        <v>3</v>
      </c>
      <c r="F42" s="900">
        <f t="shared" si="3"/>
        <v>100</v>
      </c>
      <c r="G42" s="901"/>
      <c r="H42" s="933"/>
      <c r="I42" s="901"/>
      <c r="J42" s="933"/>
      <c r="K42" s="901"/>
      <c r="L42" s="901"/>
      <c r="M42" s="901"/>
      <c r="N42" s="901"/>
      <c r="O42" s="898"/>
      <c r="P42" s="898">
        <f t="shared" si="1"/>
        <v>3</v>
      </c>
      <c r="Q42" s="898">
        <f t="shared" si="1"/>
        <v>3</v>
      </c>
      <c r="R42" s="897">
        <f t="shared" si="2"/>
        <v>100</v>
      </c>
    </row>
    <row r="43" spans="2:18" ht="15" customHeight="1" thickBot="1">
      <c r="B43" s="934" t="s">
        <v>939</v>
      </c>
      <c r="C43" s="905">
        <v>8712</v>
      </c>
      <c r="D43" s="927">
        <v>9535</v>
      </c>
      <c r="E43" s="905">
        <v>9588</v>
      </c>
      <c r="F43" s="900">
        <f t="shared" si="3"/>
        <v>100.5558468799161</v>
      </c>
      <c r="G43" s="905"/>
      <c r="H43" s="927"/>
      <c r="I43" s="905"/>
      <c r="J43" s="927"/>
      <c r="K43" s="905"/>
      <c r="L43" s="901"/>
      <c r="M43" s="901"/>
      <c r="N43" s="905"/>
      <c r="O43" s="898">
        <f t="shared" si="1"/>
        <v>8712</v>
      </c>
      <c r="P43" s="898">
        <f t="shared" si="1"/>
        <v>9535</v>
      </c>
      <c r="Q43" s="898">
        <f t="shared" si="1"/>
        <v>9588</v>
      </c>
      <c r="R43" s="897">
        <f t="shared" si="2"/>
        <v>100.5558468799161</v>
      </c>
    </row>
    <row r="44" spans="2:18" ht="15" customHeight="1" thickBot="1">
      <c r="B44" s="935" t="s">
        <v>847</v>
      </c>
      <c r="C44" s="926">
        <v>2000</v>
      </c>
      <c r="D44" s="936">
        <v>2433</v>
      </c>
      <c r="E44" s="926">
        <v>1833</v>
      </c>
      <c r="F44" s="900">
        <f t="shared" si="3"/>
        <v>75.33908754623921</v>
      </c>
      <c r="G44" s="926"/>
      <c r="H44" s="936"/>
      <c r="I44" s="926"/>
      <c r="J44" s="936"/>
      <c r="K44" s="926"/>
      <c r="L44" s="937"/>
      <c r="M44" s="937"/>
      <c r="N44" s="926"/>
      <c r="O44" s="898">
        <f t="shared" si="1"/>
        <v>2000</v>
      </c>
      <c r="P44" s="898">
        <f t="shared" si="1"/>
        <v>2433</v>
      </c>
      <c r="Q44" s="898">
        <f t="shared" si="1"/>
        <v>1833</v>
      </c>
      <c r="R44" s="897">
        <f t="shared" si="2"/>
        <v>75.33908754623921</v>
      </c>
    </row>
    <row r="45" spans="2:18" ht="13.5" thickBot="1">
      <c r="B45" s="896" t="s">
        <v>832</v>
      </c>
      <c r="C45" s="938">
        <f>C10+C18+C19+C26+C31+C23+C30+C24</f>
        <v>429749</v>
      </c>
      <c r="D45" s="938">
        <f>D10+D18+D19+D26+D31+D23+D30+D24+D25</f>
        <v>824660</v>
      </c>
      <c r="E45" s="938">
        <f>E10+E18+E19+E26+E31+E23+E30+E24+E25</f>
        <v>752894</v>
      </c>
      <c r="F45" s="911">
        <f t="shared" si="3"/>
        <v>91.2975044260665</v>
      </c>
      <c r="G45" s="938">
        <f>G10+G18+G19+G26+G31+G23</f>
        <v>82055</v>
      </c>
      <c r="H45" s="938">
        <f>H10+H18+H19+H26+H31+H23</f>
        <v>79975</v>
      </c>
      <c r="I45" s="938">
        <f>I10+I18+I19+I26+I31+I23</f>
        <v>79842</v>
      </c>
      <c r="J45" s="938">
        <f>I45/H45*100</f>
        <v>99.83369803063458</v>
      </c>
      <c r="K45" s="938">
        <f>K10+K18+K19+K26+K31</f>
        <v>13885</v>
      </c>
      <c r="L45" s="938">
        <f>L10+L18+L19+L26+L31</f>
        <v>12198</v>
      </c>
      <c r="M45" s="938">
        <f>M10+M18+M19+M26+M31</f>
        <v>12922</v>
      </c>
      <c r="N45" s="938">
        <f>M45/L45*100</f>
        <v>105.935399245778</v>
      </c>
      <c r="O45" s="898">
        <f>C45+G45+K45</f>
        <v>525689</v>
      </c>
      <c r="P45" s="898">
        <f>D45+H45+L45</f>
        <v>916833</v>
      </c>
      <c r="Q45" s="898">
        <f>E45+I45+M45</f>
        <v>845658</v>
      </c>
      <c r="R45" s="897">
        <f t="shared" si="2"/>
        <v>92.23686320191355</v>
      </c>
    </row>
    <row r="46" spans="3:10" ht="12.75">
      <c r="C46" s="924"/>
      <c r="D46" s="924"/>
      <c r="E46" s="924"/>
      <c r="F46" s="924"/>
      <c r="G46" s="939"/>
      <c r="H46" s="939"/>
      <c r="I46" s="939"/>
      <c r="J46" s="939"/>
    </row>
    <row r="47" spans="3:10" ht="12.75">
      <c r="C47" s="817"/>
      <c r="D47" s="817"/>
      <c r="E47" s="817"/>
      <c r="F47" s="817"/>
      <c r="G47" s="817"/>
      <c r="H47" s="817"/>
      <c r="I47" s="817"/>
      <c r="J47" s="817"/>
    </row>
  </sheetData>
  <sheetProtection/>
  <mergeCells count="7">
    <mergeCell ref="B2:O3"/>
    <mergeCell ref="P5:Q5"/>
    <mergeCell ref="B7:B9"/>
    <mergeCell ref="C7:F8"/>
    <mergeCell ref="G7:J8"/>
    <mergeCell ref="K7:N8"/>
    <mergeCell ref="O7:R8"/>
  </mergeCells>
  <printOptions/>
  <pageMargins left="0.7874015748031497" right="0.7874015748031497" top="0.5118110236220472" bottom="0.7874015748031497" header="0.5118110236220472" footer="0.5118110236220472"/>
  <pageSetup horizontalDpi="300" verticalDpi="300" orientation="landscape" paperSize="9" scale="57" r:id="rId1"/>
  <headerFooter alignWithMargins="0">
    <oddHeader>&amp;R3.sz melléklet
..../2014.(....) Egyek Önk.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2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39.375" style="205" customWidth="1"/>
    <col min="2" max="2" width="31.00390625" style="205" customWidth="1"/>
    <col min="3" max="3" width="14.25390625" style="205" customWidth="1"/>
    <col min="4" max="4" width="16.375" style="205" customWidth="1"/>
    <col min="5" max="5" width="16.125" style="205" customWidth="1"/>
    <col min="6" max="6" width="16.125" style="630" customWidth="1"/>
    <col min="7" max="7" width="15.625" style="205" customWidth="1"/>
    <col min="8" max="9" width="17.375" style="205" customWidth="1"/>
    <col min="10" max="10" width="17.875" style="205" customWidth="1"/>
    <col min="11" max="16384" width="9.125" style="205" customWidth="1"/>
  </cols>
  <sheetData>
    <row r="1" spans="1:10" ht="15.75" customHeight="1">
      <c r="A1" s="1437" t="s">
        <v>1283</v>
      </c>
      <c r="B1" s="1437"/>
      <c r="C1" s="1437"/>
      <c r="D1" s="1437"/>
      <c r="E1" s="1437"/>
      <c r="F1" s="1437"/>
      <c r="G1" s="748"/>
      <c r="H1" s="748"/>
      <c r="I1" s="748"/>
      <c r="J1" s="748"/>
    </row>
    <row r="2" spans="1:10" ht="12.75" customHeight="1">
      <c r="A2" s="748"/>
      <c r="B2" s="748"/>
      <c r="C2" s="748"/>
      <c r="D2" s="748"/>
      <c r="E2" s="748"/>
      <c r="F2" s="749"/>
      <c r="G2" s="748"/>
      <c r="H2" s="748"/>
      <c r="I2" s="748"/>
      <c r="J2" s="748"/>
    </row>
    <row r="4" ht="13.5" thickBot="1">
      <c r="F4" s="630" t="s">
        <v>808</v>
      </c>
    </row>
    <row r="5" spans="1:6" ht="16.5" thickBot="1">
      <c r="A5" s="750" t="s">
        <v>501</v>
      </c>
      <c r="B5" s="751" t="s">
        <v>863</v>
      </c>
      <c r="C5" s="751" t="s">
        <v>963</v>
      </c>
      <c r="D5" s="751" t="s">
        <v>964</v>
      </c>
      <c r="E5" s="751" t="s">
        <v>965</v>
      </c>
      <c r="F5" s="752" t="s">
        <v>1014</v>
      </c>
    </row>
    <row r="6" spans="1:6" ht="16.5" thickBot="1">
      <c r="A6" s="1438" t="s">
        <v>1256</v>
      </c>
      <c r="B6" s="753" t="s">
        <v>951</v>
      </c>
      <c r="C6" s="754"/>
      <c r="D6" s="755"/>
      <c r="E6" s="755"/>
      <c r="F6" s="756"/>
    </row>
    <row r="7" spans="1:6" ht="32.25" thickBot="1">
      <c r="A7" s="1438"/>
      <c r="B7" s="757" t="s">
        <v>503</v>
      </c>
      <c r="C7" s="758"/>
      <c r="D7" s="759"/>
      <c r="E7" s="759"/>
      <c r="F7" s="760"/>
    </row>
    <row r="8" spans="1:6" ht="16.5" thickBot="1">
      <c r="A8" s="1438"/>
      <c r="B8" s="757" t="s">
        <v>504</v>
      </c>
      <c r="C8" s="758"/>
      <c r="D8" s="759"/>
      <c r="E8" s="759"/>
      <c r="F8" s="760"/>
    </row>
    <row r="9" spans="1:6" ht="16.5" thickBot="1">
      <c r="A9" s="1438"/>
      <c r="B9" s="757" t="s">
        <v>505</v>
      </c>
      <c r="C9" s="758"/>
      <c r="D9" s="759"/>
      <c r="E9" s="759"/>
      <c r="F9" s="760"/>
    </row>
    <row r="10" spans="1:6" ht="32.25" thickBot="1">
      <c r="A10" s="1438"/>
      <c r="B10" s="757" t="s">
        <v>506</v>
      </c>
      <c r="C10" s="758"/>
      <c r="D10" s="759"/>
      <c r="E10" s="759"/>
      <c r="F10" s="760"/>
    </row>
    <row r="11" spans="1:6" ht="16.5" thickBot="1">
      <c r="A11" s="1438"/>
      <c r="B11" s="757" t="s">
        <v>960</v>
      </c>
      <c r="C11" s="758"/>
      <c r="D11" s="759"/>
      <c r="E11" s="759"/>
      <c r="F11" s="760"/>
    </row>
    <row r="12" spans="1:6" ht="16.5" thickBot="1">
      <c r="A12" s="1438"/>
      <c r="B12" s="757" t="s">
        <v>973</v>
      </c>
      <c r="C12" s="758"/>
      <c r="D12" s="759"/>
      <c r="E12" s="759"/>
      <c r="F12" s="760"/>
    </row>
    <row r="13" spans="1:6" ht="16.5" thickBot="1">
      <c r="A13" s="1438"/>
      <c r="B13" s="757" t="s">
        <v>507</v>
      </c>
      <c r="C13" s="758"/>
      <c r="D13" s="759"/>
      <c r="E13" s="759"/>
      <c r="F13" s="760"/>
    </row>
    <row r="14" spans="1:6" ht="16.5" thickBot="1">
      <c r="A14" s="1438"/>
      <c r="B14" s="757" t="s">
        <v>508</v>
      </c>
      <c r="C14" s="758"/>
      <c r="D14" s="759"/>
      <c r="E14" s="759"/>
      <c r="F14" s="760"/>
    </row>
    <row r="15" spans="1:6" ht="32.25" thickBot="1">
      <c r="A15" s="1438"/>
      <c r="B15" s="757" t="s">
        <v>509</v>
      </c>
      <c r="C15" s="758"/>
      <c r="D15" s="759"/>
      <c r="E15" s="759"/>
      <c r="F15" s="760"/>
    </row>
    <row r="16" spans="1:6" ht="16.5" thickBot="1">
      <c r="A16" s="1438"/>
      <c r="B16" s="757" t="s">
        <v>510</v>
      </c>
      <c r="C16" s="758"/>
      <c r="D16" s="759"/>
      <c r="E16" s="759"/>
      <c r="F16" s="760"/>
    </row>
    <row r="17" spans="1:6" ht="16.5" thickBot="1">
      <c r="A17" s="1438"/>
      <c r="B17" s="761" t="s">
        <v>511</v>
      </c>
      <c r="C17" s="762">
        <v>763</v>
      </c>
      <c r="D17" s="763">
        <v>763</v>
      </c>
      <c r="E17" s="763">
        <v>763</v>
      </c>
      <c r="F17" s="764">
        <f>E17/D17*100</f>
        <v>100</v>
      </c>
    </row>
    <row r="18" spans="1:6" ht="16.5" thickBot="1">
      <c r="A18" s="1438"/>
      <c r="B18" s="765" t="s">
        <v>810</v>
      </c>
      <c r="C18" s="766">
        <f>SUM(C6:C17)</f>
        <v>763</v>
      </c>
      <c r="D18" s="767">
        <f>SUM(D6:D17)</f>
        <v>763</v>
      </c>
      <c r="E18" s="767">
        <f>SUM(E6:E17)</f>
        <v>763</v>
      </c>
      <c r="F18" s="752">
        <f>E18/D18*100</f>
        <v>100</v>
      </c>
    </row>
    <row r="19" spans="1:6" ht="16.5" thickBot="1">
      <c r="A19" s="1438" t="s">
        <v>502</v>
      </c>
      <c r="B19" s="753" t="s">
        <v>951</v>
      </c>
      <c r="C19" s="754"/>
      <c r="D19" s="755"/>
      <c r="E19" s="755"/>
      <c r="F19" s="756"/>
    </row>
    <row r="20" spans="1:6" ht="32.25" thickBot="1">
      <c r="A20" s="1438"/>
      <c r="B20" s="757" t="s">
        <v>503</v>
      </c>
      <c r="C20" s="758"/>
      <c r="D20" s="759"/>
      <c r="E20" s="759"/>
      <c r="F20" s="760"/>
    </row>
    <row r="21" spans="1:6" ht="16.5" thickBot="1">
      <c r="A21" s="1438"/>
      <c r="B21" s="757" t="s">
        <v>504</v>
      </c>
      <c r="C21" s="758"/>
      <c r="D21" s="759"/>
      <c r="E21" s="759"/>
      <c r="F21" s="760"/>
    </row>
    <row r="22" spans="1:6" ht="16.5" thickBot="1">
      <c r="A22" s="1438"/>
      <c r="B22" s="757" t="s">
        <v>505</v>
      </c>
      <c r="C22" s="758">
        <v>340323</v>
      </c>
      <c r="D22" s="759">
        <v>340323</v>
      </c>
      <c r="E22" s="759">
        <v>28473</v>
      </c>
      <c r="F22" s="764">
        <f>E22/D22*100</f>
        <v>8.366463624262831</v>
      </c>
    </row>
    <row r="23" spans="1:6" ht="32.25" thickBot="1">
      <c r="A23" s="1438"/>
      <c r="B23" s="757" t="s">
        <v>506</v>
      </c>
      <c r="C23" s="758"/>
      <c r="D23" s="759"/>
      <c r="E23" s="759"/>
      <c r="F23" s="764"/>
    </row>
    <row r="24" spans="1:6" ht="16.5" thickBot="1">
      <c r="A24" s="1438"/>
      <c r="B24" s="757" t="s">
        <v>960</v>
      </c>
      <c r="C24" s="758"/>
      <c r="D24" s="759"/>
      <c r="E24" s="759"/>
      <c r="F24" s="764"/>
    </row>
    <row r="25" spans="1:6" ht="16.5" thickBot="1">
      <c r="A25" s="1438"/>
      <c r="B25" s="757" t="s">
        <v>973</v>
      </c>
      <c r="C25" s="758">
        <v>7206</v>
      </c>
      <c r="D25" s="759">
        <v>7206</v>
      </c>
      <c r="E25" s="759">
        <v>6546</v>
      </c>
      <c r="F25" s="764">
        <f>E25/D25*100</f>
        <v>90.84096586178185</v>
      </c>
    </row>
    <row r="26" spans="1:6" ht="16.5" thickBot="1">
      <c r="A26" s="1438"/>
      <c r="B26" s="757" t="s">
        <v>507</v>
      </c>
      <c r="C26" s="758"/>
      <c r="D26" s="759"/>
      <c r="E26" s="759"/>
      <c r="F26" s="764"/>
    </row>
    <row r="27" spans="1:6" ht="16.5" thickBot="1">
      <c r="A27" s="1438"/>
      <c r="B27" s="757" t="s">
        <v>508</v>
      </c>
      <c r="C27" s="758"/>
      <c r="D27" s="759"/>
      <c r="E27" s="759"/>
      <c r="F27" s="764"/>
    </row>
    <row r="28" spans="1:6" ht="32.25" thickBot="1">
      <c r="A28" s="1438"/>
      <c r="B28" s="757" t="s">
        <v>509</v>
      </c>
      <c r="C28" s="758"/>
      <c r="D28" s="759"/>
      <c r="E28" s="759"/>
      <c r="F28" s="764"/>
    </row>
    <row r="29" spans="1:6" ht="16.5" thickBot="1">
      <c r="A29" s="1438"/>
      <c r="B29" s="757" t="s">
        <v>510</v>
      </c>
      <c r="C29" s="758"/>
      <c r="D29" s="759"/>
      <c r="E29" s="759"/>
      <c r="F29" s="764"/>
    </row>
    <row r="30" spans="1:6" ht="16.5" thickBot="1">
      <c r="A30" s="1438"/>
      <c r="B30" s="761" t="s">
        <v>511</v>
      </c>
      <c r="C30" s="762"/>
      <c r="D30" s="763"/>
      <c r="E30" s="763"/>
      <c r="F30" s="764"/>
    </row>
    <row r="31" spans="1:6" ht="16.5" thickBot="1">
      <c r="A31" s="1438"/>
      <c r="B31" s="765" t="s">
        <v>810</v>
      </c>
      <c r="C31" s="766">
        <f>SUM(C19:C30)</f>
        <v>347529</v>
      </c>
      <c r="D31" s="767">
        <f>SUM(D19:D30)</f>
        <v>347529</v>
      </c>
      <c r="E31" s="767">
        <f>SUM(E19:E30)</f>
        <v>35019</v>
      </c>
      <c r="F31" s="752">
        <f>E31/D31*100</f>
        <v>10.076569149624923</v>
      </c>
    </row>
    <row r="32" spans="1:6" ht="16.5" thickBot="1">
      <c r="A32" s="1439" t="s">
        <v>512</v>
      </c>
      <c r="B32" s="768" t="s">
        <v>951</v>
      </c>
      <c r="C32" s="769"/>
      <c r="D32" s="770"/>
      <c r="E32" s="770"/>
      <c r="F32" s="771"/>
    </row>
    <row r="33" spans="1:6" ht="32.25" thickBot="1">
      <c r="A33" s="1439"/>
      <c r="B33" s="757" t="s">
        <v>503</v>
      </c>
      <c r="C33" s="758"/>
      <c r="D33" s="759"/>
      <c r="E33" s="759"/>
      <c r="F33" s="760"/>
    </row>
    <row r="34" spans="1:6" ht="16.5" thickBot="1">
      <c r="A34" s="1439"/>
      <c r="B34" s="757" t="s">
        <v>504</v>
      </c>
      <c r="C34" s="758"/>
      <c r="D34" s="759"/>
      <c r="E34" s="759"/>
      <c r="F34" s="760"/>
    </row>
    <row r="35" spans="1:6" ht="16.5" thickBot="1">
      <c r="A35" s="1439"/>
      <c r="B35" s="757" t="s">
        <v>505</v>
      </c>
      <c r="C35" s="758"/>
      <c r="D35" s="759"/>
      <c r="E35" s="759"/>
      <c r="F35" s="760"/>
    </row>
    <row r="36" spans="1:6" ht="32.25" thickBot="1">
      <c r="A36" s="1439"/>
      <c r="B36" s="757" t="s">
        <v>506</v>
      </c>
      <c r="C36" s="758"/>
      <c r="D36" s="759"/>
      <c r="E36" s="759"/>
      <c r="F36" s="760"/>
    </row>
    <row r="37" spans="1:6" ht="16.5" thickBot="1">
      <c r="A37" s="1439"/>
      <c r="B37" s="757" t="s">
        <v>960</v>
      </c>
      <c r="C37" s="758"/>
      <c r="D37" s="759"/>
      <c r="E37" s="759"/>
      <c r="F37" s="760"/>
    </row>
    <row r="38" spans="1:6" ht="16.5" thickBot="1">
      <c r="A38" s="1439"/>
      <c r="B38" s="757" t="s">
        <v>973</v>
      </c>
      <c r="C38" s="758"/>
      <c r="D38" s="759"/>
      <c r="E38" s="759"/>
      <c r="F38" s="760"/>
    </row>
    <row r="39" spans="1:6" ht="16.5" thickBot="1">
      <c r="A39" s="1439"/>
      <c r="B39" s="757" t="s">
        <v>507</v>
      </c>
      <c r="C39" s="758"/>
      <c r="D39" s="772"/>
      <c r="E39" s="759"/>
      <c r="F39" s="764"/>
    </row>
    <row r="40" spans="1:6" ht="16.5" thickBot="1">
      <c r="A40" s="1439"/>
      <c r="B40" s="757" t="s">
        <v>508</v>
      </c>
      <c r="C40" s="758"/>
      <c r="D40" s="759"/>
      <c r="E40" s="759"/>
      <c r="F40" s="764"/>
    </row>
    <row r="41" spans="1:6" ht="32.25" thickBot="1">
      <c r="A41" s="1439"/>
      <c r="B41" s="757" t="s">
        <v>509</v>
      </c>
      <c r="C41" s="758"/>
      <c r="D41" s="759"/>
      <c r="E41" s="759"/>
      <c r="F41" s="764"/>
    </row>
    <row r="42" spans="1:6" ht="16.5" thickBot="1">
      <c r="A42" s="1439"/>
      <c r="B42" s="757" t="s">
        <v>510</v>
      </c>
      <c r="C42" s="758"/>
      <c r="D42" s="759"/>
      <c r="E42" s="759"/>
      <c r="F42" s="764"/>
    </row>
    <row r="43" spans="1:6" ht="16.5" thickBot="1">
      <c r="A43" s="1439"/>
      <c r="B43" s="761" t="s">
        <v>511</v>
      </c>
      <c r="C43" s="762">
        <v>16467</v>
      </c>
      <c r="D43" s="763">
        <v>16467</v>
      </c>
      <c r="E43" s="763">
        <v>16467</v>
      </c>
      <c r="F43" s="764">
        <f>E43/D43*100</f>
        <v>100</v>
      </c>
    </row>
    <row r="44" spans="1:6" ht="16.5" thickBot="1">
      <c r="A44" s="1439"/>
      <c r="B44" s="765" t="s">
        <v>810</v>
      </c>
      <c r="C44" s="766">
        <f>SUM(C32:C43)</f>
        <v>16467</v>
      </c>
      <c r="D44" s="767">
        <f>SUM(D32:D43)</f>
        <v>16467</v>
      </c>
      <c r="E44" s="767">
        <f>SUM(E32:E43)</f>
        <v>16467</v>
      </c>
      <c r="F44" s="752">
        <f>E44/D44*100</f>
        <v>100</v>
      </c>
    </row>
    <row r="45" spans="1:6" ht="16.5" thickBot="1">
      <c r="A45" s="1438" t="s">
        <v>513</v>
      </c>
      <c r="B45" s="753" t="s">
        <v>951</v>
      </c>
      <c r="C45" s="754"/>
      <c r="D45" s="755">
        <v>997</v>
      </c>
      <c r="E45" s="755">
        <v>997</v>
      </c>
      <c r="F45" s="756"/>
    </row>
    <row r="46" spans="1:6" ht="32.25" thickBot="1">
      <c r="A46" s="1438"/>
      <c r="B46" s="757" t="s">
        <v>503</v>
      </c>
      <c r="C46" s="758"/>
      <c r="D46" s="759"/>
      <c r="E46" s="759"/>
      <c r="F46" s="760"/>
    </row>
    <row r="47" spans="1:6" ht="16.5" thickBot="1">
      <c r="A47" s="1438"/>
      <c r="B47" s="757" t="s">
        <v>504</v>
      </c>
      <c r="C47" s="758"/>
      <c r="D47" s="759"/>
      <c r="E47" s="759"/>
      <c r="F47" s="760"/>
    </row>
    <row r="48" spans="1:6" ht="16.5" thickBot="1">
      <c r="A48" s="1438"/>
      <c r="B48" s="757" t="s">
        <v>505</v>
      </c>
      <c r="C48" s="758">
        <v>15611</v>
      </c>
      <c r="D48" s="759">
        <v>17302</v>
      </c>
      <c r="E48" s="759">
        <v>3349</v>
      </c>
      <c r="F48" s="760"/>
    </row>
    <row r="49" spans="1:6" ht="32.25" thickBot="1">
      <c r="A49" s="1438"/>
      <c r="B49" s="757" t="s">
        <v>506</v>
      </c>
      <c r="C49" s="758"/>
      <c r="D49" s="759"/>
      <c r="E49" s="759"/>
      <c r="F49" s="760"/>
    </row>
    <row r="50" spans="1:6" ht="16.5" thickBot="1">
      <c r="A50" s="1438"/>
      <c r="B50" s="757" t="s">
        <v>960</v>
      </c>
      <c r="C50" s="758"/>
      <c r="D50" s="759"/>
      <c r="E50" s="759"/>
      <c r="F50" s="760"/>
    </row>
    <row r="51" spans="1:6" ht="16.5" thickBot="1">
      <c r="A51" s="1438"/>
      <c r="B51" s="757" t="s">
        <v>973</v>
      </c>
      <c r="C51" s="758"/>
      <c r="D51" s="759"/>
      <c r="E51" s="759"/>
      <c r="F51" s="760"/>
    </row>
    <row r="52" spans="1:6" ht="16.5" thickBot="1">
      <c r="A52" s="1438"/>
      <c r="B52" s="757" t="s">
        <v>507</v>
      </c>
      <c r="C52" s="758"/>
      <c r="D52" s="759">
        <v>2502</v>
      </c>
      <c r="E52" s="759">
        <v>2502</v>
      </c>
      <c r="F52" s="760"/>
    </row>
    <row r="53" spans="1:6" ht="16.5" thickBot="1">
      <c r="A53" s="1438"/>
      <c r="B53" s="757" t="s">
        <v>508</v>
      </c>
      <c r="C53" s="758"/>
      <c r="D53" s="759">
        <v>19</v>
      </c>
      <c r="E53" s="759">
        <v>19</v>
      </c>
      <c r="F53" s="760"/>
    </row>
    <row r="54" spans="1:6" ht="32.25" thickBot="1">
      <c r="A54" s="1438"/>
      <c r="B54" s="757" t="s">
        <v>509</v>
      </c>
      <c r="C54" s="758"/>
      <c r="D54" s="759"/>
      <c r="E54" s="759"/>
      <c r="F54" s="760"/>
    </row>
    <row r="55" spans="1:6" ht="16.5" thickBot="1">
      <c r="A55" s="1438"/>
      <c r="B55" s="757" t="s">
        <v>510</v>
      </c>
      <c r="C55" s="758"/>
      <c r="D55" s="759"/>
      <c r="E55" s="759"/>
      <c r="F55" s="760"/>
    </row>
    <row r="56" spans="1:6" ht="16.5" thickBot="1">
      <c r="A56" s="1438"/>
      <c r="B56" s="761" t="s">
        <v>511</v>
      </c>
      <c r="C56" s="762">
        <v>4558</v>
      </c>
      <c r="D56" s="763">
        <v>4558</v>
      </c>
      <c r="E56" s="763">
        <v>4558</v>
      </c>
      <c r="F56" s="764">
        <f>E56/D56*100</f>
        <v>100</v>
      </c>
    </row>
    <row r="57" spans="1:6" ht="16.5" thickBot="1">
      <c r="A57" s="1438"/>
      <c r="B57" s="765" t="s">
        <v>810</v>
      </c>
      <c r="C57" s="766">
        <f>SUM(C45:C56)</f>
        <v>20169</v>
      </c>
      <c r="D57" s="767">
        <f>SUM(D45:D56)</f>
        <v>25378</v>
      </c>
      <c r="E57" s="767">
        <f>SUM(E45:E56)</f>
        <v>11425</v>
      </c>
      <c r="F57" s="752">
        <f>E57/D57*100</f>
        <v>45.01930806210103</v>
      </c>
    </row>
    <row r="58" spans="1:6" ht="16.5" thickBot="1">
      <c r="A58" s="1439" t="s">
        <v>514</v>
      </c>
      <c r="B58" s="768" t="s">
        <v>951</v>
      </c>
      <c r="C58" s="769">
        <v>2017</v>
      </c>
      <c r="D58" s="770">
        <v>3559</v>
      </c>
      <c r="E58" s="770">
        <v>3457</v>
      </c>
      <c r="F58" s="764">
        <f>E58/D58*100</f>
        <v>97.13402641191345</v>
      </c>
    </row>
    <row r="59" spans="1:6" ht="32.25" thickBot="1">
      <c r="A59" s="1439"/>
      <c r="B59" s="757" t="s">
        <v>503</v>
      </c>
      <c r="C59" s="758"/>
      <c r="D59" s="759"/>
      <c r="E59" s="759"/>
      <c r="F59" s="760"/>
    </row>
    <row r="60" spans="1:6" ht="16.5" thickBot="1">
      <c r="A60" s="1439"/>
      <c r="B60" s="757" t="s">
        <v>504</v>
      </c>
      <c r="C60" s="758"/>
      <c r="D60" s="759"/>
      <c r="E60" s="759"/>
      <c r="F60" s="760"/>
    </row>
    <row r="61" spans="1:6" ht="16.5" thickBot="1">
      <c r="A61" s="1439"/>
      <c r="B61" s="757" t="s">
        <v>505</v>
      </c>
      <c r="C61" s="758"/>
      <c r="D61" s="759"/>
      <c r="E61" s="759"/>
      <c r="F61" s="760"/>
    </row>
    <row r="62" spans="1:6" ht="32.25" thickBot="1">
      <c r="A62" s="1439"/>
      <c r="B62" s="757" t="s">
        <v>506</v>
      </c>
      <c r="C62" s="758"/>
      <c r="D62" s="759"/>
      <c r="E62" s="759"/>
      <c r="F62" s="760"/>
    </row>
    <row r="63" spans="1:6" ht="16.5" thickBot="1">
      <c r="A63" s="1439"/>
      <c r="B63" s="757" t="s">
        <v>960</v>
      </c>
      <c r="C63" s="758"/>
      <c r="D63" s="759"/>
      <c r="E63" s="759"/>
      <c r="F63" s="760"/>
    </row>
    <row r="64" spans="1:6" ht="16.5" thickBot="1">
      <c r="A64" s="1439"/>
      <c r="B64" s="757" t="s">
        <v>973</v>
      </c>
      <c r="C64" s="758"/>
      <c r="D64" s="759"/>
      <c r="E64" s="759"/>
      <c r="F64" s="760"/>
    </row>
    <row r="65" spans="1:6" ht="16.5" thickBot="1">
      <c r="A65" s="1439"/>
      <c r="B65" s="757" t="s">
        <v>507</v>
      </c>
      <c r="C65" s="758"/>
      <c r="D65" s="759"/>
      <c r="E65" s="759"/>
      <c r="F65" s="760"/>
    </row>
    <row r="66" spans="1:6" ht="16.5" thickBot="1">
      <c r="A66" s="1439"/>
      <c r="B66" s="757" t="s">
        <v>508</v>
      </c>
      <c r="C66" s="758"/>
      <c r="D66" s="759"/>
      <c r="E66" s="759"/>
      <c r="F66" s="760"/>
    </row>
    <row r="67" spans="1:6" ht="32.25" thickBot="1">
      <c r="A67" s="1439"/>
      <c r="B67" s="757" t="s">
        <v>509</v>
      </c>
      <c r="C67" s="758"/>
      <c r="D67" s="759"/>
      <c r="E67" s="759"/>
      <c r="F67" s="760"/>
    </row>
    <row r="68" spans="1:6" ht="16.5" thickBot="1">
      <c r="A68" s="1439"/>
      <c r="B68" s="757" t="s">
        <v>510</v>
      </c>
      <c r="C68" s="758"/>
      <c r="D68" s="759"/>
      <c r="E68" s="759"/>
      <c r="F68" s="760"/>
    </row>
    <row r="69" spans="1:6" ht="16.5" thickBot="1">
      <c r="A69" s="1439"/>
      <c r="B69" s="761" t="s">
        <v>511</v>
      </c>
      <c r="C69" s="762"/>
      <c r="D69" s="763"/>
      <c r="E69" s="763"/>
      <c r="F69" s="764"/>
    </row>
    <row r="70" spans="1:6" ht="16.5" thickBot="1">
      <c r="A70" s="1439"/>
      <c r="B70" s="765" t="s">
        <v>810</v>
      </c>
      <c r="C70" s="773">
        <f>SUM(C58:C69)</f>
        <v>2017</v>
      </c>
      <c r="D70" s="767">
        <f>SUM(D58:D69)</f>
        <v>3559</v>
      </c>
      <c r="E70" s="767">
        <f>SUM(E58:E69)</f>
        <v>3457</v>
      </c>
      <c r="F70" s="752">
        <f>E70/D70*100</f>
        <v>97.13402641191345</v>
      </c>
    </row>
    <row r="71" spans="1:6" ht="16.5" thickBot="1">
      <c r="A71" s="774" t="s">
        <v>501</v>
      </c>
      <c r="B71" s="775" t="s">
        <v>863</v>
      </c>
      <c r="C71" s="775" t="s">
        <v>963</v>
      </c>
      <c r="D71" s="775" t="s">
        <v>964</v>
      </c>
      <c r="E71" s="775" t="s">
        <v>965</v>
      </c>
      <c r="F71" s="776" t="s">
        <v>1014</v>
      </c>
    </row>
    <row r="72" spans="1:6" ht="16.5" thickBot="1">
      <c r="A72" s="1438" t="s">
        <v>515</v>
      </c>
      <c r="B72" s="753" t="s">
        <v>951</v>
      </c>
      <c r="C72" s="754">
        <v>9487</v>
      </c>
      <c r="D72" s="755">
        <v>12202</v>
      </c>
      <c r="E72" s="755">
        <v>11685</v>
      </c>
      <c r="F72" s="764">
        <f>E72/D72*100</f>
        <v>95.76298967382397</v>
      </c>
    </row>
    <row r="73" spans="1:6" ht="32.25" thickBot="1">
      <c r="A73" s="1438"/>
      <c r="B73" s="757" t="s">
        <v>503</v>
      </c>
      <c r="C73" s="758"/>
      <c r="D73" s="759"/>
      <c r="E73" s="759"/>
      <c r="F73" s="760"/>
    </row>
    <row r="74" spans="1:6" ht="16.5" thickBot="1">
      <c r="A74" s="1438"/>
      <c r="B74" s="757" t="s">
        <v>504</v>
      </c>
      <c r="C74" s="758"/>
      <c r="D74" s="759"/>
      <c r="E74" s="759"/>
      <c r="F74" s="760"/>
    </row>
    <row r="75" spans="1:6" ht="16.5" thickBot="1">
      <c r="A75" s="1438"/>
      <c r="B75" s="757" t="s">
        <v>505</v>
      </c>
      <c r="C75" s="758"/>
      <c r="D75" s="759"/>
      <c r="E75" s="759"/>
      <c r="F75" s="760"/>
    </row>
    <row r="76" spans="1:6" ht="32.25" thickBot="1">
      <c r="A76" s="1438"/>
      <c r="B76" s="757" t="s">
        <v>506</v>
      </c>
      <c r="C76" s="758"/>
      <c r="D76" s="759"/>
      <c r="E76" s="759"/>
      <c r="F76" s="760"/>
    </row>
    <row r="77" spans="1:6" ht="16.5" thickBot="1">
      <c r="A77" s="1438"/>
      <c r="B77" s="757" t="s">
        <v>960</v>
      </c>
      <c r="C77" s="758"/>
      <c r="D77" s="759"/>
      <c r="E77" s="759"/>
      <c r="F77" s="760"/>
    </row>
    <row r="78" spans="1:6" ht="16.5" thickBot="1">
      <c r="A78" s="1438"/>
      <c r="B78" s="757" t="s">
        <v>973</v>
      </c>
      <c r="C78" s="758"/>
      <c r="D78" s="759"/>
      <c r="E78" s="759"/>
      <c r="F78" s="760"/>
    </row>
    <row r="79" spans="1:6" ht="16.5" thickBot="1">
      <c r="A79" s="1438"/>
      <c r="B79" s="757" t="s">
        <v>507</v>
      </c>
      <c r="C79" s="758"/>
      <c r="D79" s="759"/>
      <c r="E79" s="759"/>
      <c r="F79" s="760"/>
    </row>
    <row r="80" spans="1:6" ht="16.5" thickBot="1">
      <c r="A80" s="1438"/>
      <c r="B80" s="757" t="s">
        <v>508</v>
      </c>
      <c r="C80" s="758"/>
      <c r="D80" s="759"/>
      <c r="E80" s="759"/>
      <c r="F80" s="760"/>
    </row>
    <row r="81" spans="1:6" ht="32.25" thickBot="1">
      <c r="A81" s="1438"/>
      <c r="B81" s="757" t="s">
        <v>509</v>
      </c>
      <c r="C81" s="758"/>
      <c r="D81" s="759"/>
      <c r="E81" s="759"/>
      <c r="F81" s="760"/>
    </row>
    <row r="82" spans="1:6" ht="16.5" thickBot="1">
      <c r="A82" s="1438"/>
      <c r="B82" s="757" t="s">
        <v>510</v>
      </c>
      <c r="C82" s="758"/>
      <c r="D82" s="759"/>
      <c r="E82" s="759"/>
      <c r="F82" s="760"/>
    </row>
    <row r="83" spans="1:6" ht="16.5" thickBot="1">
      <c r="A83" s="1438"/>
      <c r="B83" s="761" t="s">
        <v>511</v>
      </c>
      <c r="C83" s="762"/>
      <c r="D83" s="763"/>
      <c r="E83" s="763"/>
      <c r="F83" s="764"/>
    </row>
    <row r="84" spans="1:6" ht="16.5" thickBot="1">
      <c r="A84" s="1438"/>
      <c r="B84" s="765" t="s">
        <v>810</v>
      </c>
      <c r="C84" s="766">
        <f>SUM(C72:C83)</f>
        <v>9487</v>
      </c>
      <c r="D84" s="767">
        <f>SUM(D72:D83)</f>
        <v>12202</v>
      </c>
      <c r="E84" s="767">
        <f>SUM(E72:E83)</f>
        <v>11685</v>
      </c>
      <c r="F84" s="752">
        <f>E84/D84*100</f>
        <v>95.76298967382397</v>
      </c>
    </row>
    <row r="85" spans="1:6" ht="16.5" thickBot="1">
      <c r="A85" s="1438" t="s">
        <v>969</v>
      </c>
      <c r="B85" s="753" t="s">
        <v>951</v>
      </c>
      <c r="C85" s="754"/>
      <c r="D85" s="755">
        <v>101</v>
      </c>
      <c r="E85" s="755">
        <v>101</v>
      </c>
      <c r="F85" s="764">
        <f>E85/D85*100</f>
        <v>100</v>
      </c>
    </row>
    <row r="86" spans="1:6" ht="32.25" thickBot="1">
      <c r="A86" s="1438"/>
      <c r="B86" s="757" t="s">
        <v>503</v>
      </c>
      <c r="C86" s="758"/>
      <c r="D86" s="759"/>
      <c r="E86" s="759"/>
      <c r="F86" s="760"/>
    </row>
    <row r="87" spans="1:6" ht="16.5" thickBot="1">
      <c r="A87" s="1438"/>
      <c r="B87" s="757" t="s">
        <v>504</v>
      </c>
      <c r="C87" s="758"/>
      <c r="D87" s="759"/>
      <c r="E87" s="759"/>
      <c r="F87" s="760"/>
    </row>
    <row r="88" spans="1:6" ht="16.5" thickBot="1">
      <c r="A88" s="1438"/>
      <c r="B88" s="757" t="s">
        <v>505</v>
      </c>
      <c r="C88" s="758"/>
      <c r="D88" s="759"/>
      <c r="E88" s="759"/>
      <c r="F88" s="760"/>
    </row>
    <row r="89" spans="1:6" ht="32.25" thickBot="1">
      <c r="A89" s="1438"/>
      <c r="B89" s="757" t="s">
        <v>506</v>
      </c>
      <c r="C89" s="758"/>
      <c r="D89" s="759"/>
      <c r="E89" s="759"/>
      <c r="F89" s="760"/>
    </row>
    <row r="90" spans="1:6" ht="16.5" thickBot="1">
      <c r="A90" s="1438"/>
      <c r="B90" s="757" t="s">
        <v>960</v>
      </c>
      <c r="C90" s="758"/>
      <c r="D90" s="759"/>
      <c r="E90" s="759"/>
      <c r="F90" s="760"/>
    </row>
    <row r="91" spans="1:6" ht="16.5" thickBot="1">
      <c r="A91" s="1438"/>
      <c r="B91" s="757" t="s">
        <v>973</v>
      </c>
      <c r="C91" s="758"/>
      <c r="D91" s="759"/>
      <c r="E91" s="759"/>
      <c r="F91" s="760"/>
    </row>
    <row r="92" spans="1:6" ht="16.5" thickBot="1">
      <c r="A92" s="1438"/>
      <c r="B92" s="757" t="s">
        <v>507</v>
      </c>
      <c r="C92" s="758"/>
      <c r="D92" s="759"/>
      <c r="E92" s="759"/>
      <c r="F92" s="760"/>
    </row>
    <row r="93" spans="1:6" ht="16.5" thickBot="1">
      <c r="A93" s="1438"/>
      <c r="B93" s="757" t="s">
        <v>508</v>
      </c>
      <c r="C93" s="758"/>
      <c r="D93" s="759"/>
      <c r="E93" s="759"/>
      <c r="F93" s="760"/>
    </row>
    <row r="94" spans="1:6" ht="32.25" thickBot="1">
      <c r="A94" s="1438"/>
      <c r="B94" s="757" t="s">
        <v>509</v>
      </c>
      <c r="C94" s="758"/>
      <c r="D94" s="759"/>
      <c r="E94" s="759"/>
      <c r="F94" s="760"/>
    </row>
    <row r="95" spans="1:6" ht="16.5" thickBot="1">
      <c r="A95" s="1438"/>
      <c r="B95" s="757" t="s">
        <v>510</v>
      </c>
      <c r="C95" s="758"/>
      <c r="D95" s="759"/>
      <c r="E95" s="759"/>
      <c r="F95" s="760"/>
    </row>
    <row r="96" spans="1:6" ht="16.5" thickBot="1">
      <c r="A96" s="1438"/>
      <c r="B96" s="761" t="s">
        <v>511</v>
      </c>
      <c r="C96" s="762"/>
      <c r="D96" s="763"/>
      <c r="E96" s="763"/>
      <c r="F96" s="764"/>
    </row>
    <row r="97" spans="1:6" ht="16.5" thickBot="1">
      <c r="A97" s="1438"/>
      <c r="B97" s="765" t="s">
        <v>810</v>
      </c>
      <c r="C97" s="766">
        <f>SUM(C85:C96)</f>
        <v>0</v>
      </c>
      <c r="D97" s="767">
        <f>SUM(D85:D96)</f>
        <v>101</v>
      </c>
      <c r="E97" s="767">
        <f>SUM(E85:E96)</f>
        <v>101</v>
      </c>
      <c r="F97" s="752">
        <f>E97/D97*100</f>
        <v>100</v>
      </c>
    </row>
    <row r="98" spans="1:6" ht="16.5" thickBot="1">
      <c r="A98" s="1438" t="s">
        <v>516</v>
      </c>
      <c r="B98" s="753" t="s">
        <v>951</v>
      </c>
      <c r="C98" s="754"/>
      <c r="D98" s="755"/>
      <c r="E98" s="755">
        <v>106</v>
      </c>
      <c r="F98" s="764"/>
    </row>
    <row r="99" spans="1:6" ht="32.25" thickBot="1">
      <c r="A99" s="1438"/>
      <c r="B99" s="757" t="s">
        <v>503</v>
      </c>
      <c r="C99" s="758"/>
      <c r="D99" s="759"/>
      <c r="E99" s="759"/>
      <c r="F99" s="760"/>
    </row>
    <row r="100" spans="1:6" ht="16.5" thickBot="1">
      <c r="A100" s="1438"/>
      <c r="B100" s="757" t="s">
        <v>504</v>
      </c>
      <c r="C100" s="758"/>
      <c r="D100" s="759"/>
      <c r="E100" s="759"/>
      <c r="F100" s="760"/>
    </row>
    <row r="101" spans="1:6" ht="16.5" thickBot="1">
      <c r="A101" s="1438"/>
      <c r="B101" s="757" t="s">
        <v>505</v>
      </c>
      <c r="C101" s="758"/>
      <c r="D101" s="759"/>
      <c r="E101" s="759"/>
      <c r="F101" s="760"/>
    </row>
    <row r="102" spans="1:6" ht="32.25" thickBot="1">
      <c r="A102" s="1438"/>
      <c r="B102" s="757" t="s">
        <v>506</v>
      </c>
      <c r="C102" s="758"/>
      <c r="D102" s="759"/>
      <c r="E102" s="759"/>
      <c r="F102" s="760"/>
    </row>
    <row r="103" spans="1:6" ht="16.5" thickBot="1">
      <c r="A103" s="1438"/>
      <c r="B103" s="757" t="s">
        <v>960</v>
      </c>
      <c r="C103" s="758"/>
      <c r="D103" s="759"/>
      <c r="E103" s="759"/>
      <c r="F103" s="760"/>
    </row>
    <row r="104" spans="1:6" ht="16.5" thickBot="1">
      <c r="A104" s="1438"/>
      <c r="B104" s="757" t="s">
        <v>973</v>
      </c>
      <c r="C104" s="758"/>
      <c r="D104" s="759">
        <v>60</v>
      </c>
      <c r="E104" s="759">
        <v>493</v>
      </c>
      <c r="F104" s="764">
        <f>E104/D104*100</f>
        <v>821.6666666666666</v>
      </c>
    </row>
    <row r="105" spans="1:6" ht="16.5" thickBot="1">
      <c r="A105" s="1438"/>
      <c r="B105" s="757" t="s">
        <v>507</v>
      </c>
      <c r="C105" s="758"/>
      <c r="D105" s="759"/>
      <c r="E105" s="759"/>
      <c r="F105" s="760"/>
    </row>
    <row r="106" spans="1:6" ht="16.5" thickBot="1">
      <c r="A106" s="1438"/>
      <c r="B106" s="757" t="s">
        <v>508</v>
      </c>
      <c r="C106" s="758"/>
      <c r="D106" s="759"/>
      <c r="E106" s="759"/>
      <c r="F106" s="760"/>
    </row>
    <row r="107" spans="1:6" ht="32.25" thickBot="1">
      <c r="A107" s="1438"/>
      <c r="B107" s="757" t="s">
        <v>509</v>
      </c>
      <c r="C107" s="758"/>
      <c r="D107" s="759"/>
      <c r="E107" s="759"/>
      <c r="F107" s="760"/>
    </row>
    <row r="108" spans="1:6" ht="16.5" thickBot="1">
      <c r="A108" s="1438"/>
      <c r="B108" s="757" t="s">
        <v>510</v>
      </c>
      <c r="C108" s="758"/>
      <c r="D108" s="759"/>
      <c r="E108" s="759"/>
      <c r="F108" s="760"/>
    </row>
    <row r="109" spans="1:6" ht="16.5" thickBot="1">
      <c r="A109" s="1438"/>
      <c r="B109" s="761" t="s">
        <v>511</v>
      </c>
      <c r="C109" s="762"/>
      <c r="D109" s="763"/>
      <c r="E109" s="763"/>
      <c r="F109" s="764"/>
    </row>
    <row r="110" spans="1:6" ht="16.5" thickBot="1">
      <c r="A110" s="1438"/>
      <c r="B110" s="765" t="s">
        <v>810</v>
      </c>
      <c r="C110" s="766">
        <f>SUM(C98:C109)</f>
        <v>0</v>
      </c>
      <c r="D110" s="767">
        <f>SUM(D98:D109)</f>
        <v>60</v>
      </c>
      <c r="E110" s="767">
        <f>SUM(E98:E109)</f>
        <v>599</v>
      </c>
      <c r="F110" s="752">
        <f>SUM(E110/D110*100)</f>
        <v>998.3333333333333</v>
      </c>
    </row>
    <row r="111" spans="1:6" ht="16.5" thickBot="1">
      <c r="A111" s="1438" t="s">
        <v>968</v>
      </c>
      <c r="B111" s="753" t="s">
        <v>951</v>
      </c>
      <c r="C111" s="754"/>
      <c r="D111" s="755">
        <v>202</v>
      </c>
      <c r="E111" s="755">
        <v>447</v>
      </c>
      <c r="F111" s="764">
        <f>E111/D111*100</f>
        <v>221.2871287128713</v>
      </c>
    </row>
    <row r="112" spans="1:6" ht="32.25" thickBot="1">
      <c r="A112" s="1438"/>
      <c r="B112" s="757" t="s">
        <v>503</v>
      </c>
      <c r="C112" s="758"/>
      <c r="D112" s="759"/>
      <c r="E112" s="759"/>
      <c r="F112" s="764"/>
    </row>
    <row r="113" spans="1:6" ht="16.5" thickBot="1">
      <c r="A113" s="1438"/>
      <c r="B113" s="757" t="s">
        <v>504</v>
      </c>
      <c r="C113" s="758">
        <v>695</v>
      </c>
      <c r="D113" s="759">
        <v>918</v>
      </c>
      <c r="E113" s="759">
        <v>3418</v>
      </c>
      <c r="F113" s="764">
        <f>E113/D113*100</f>
        <v>372.33115468409585</v>
      </c>
    </row>
    <row r="114" spans="1:6" ht="16.5" thickBot="1">
      <c r="A114" s="1438"/>
      <c r="B114" s="757" t="s">
        <v>505</v>
      </c>
      <c r="C114" s="758"/>
      <c r="D114" s="759"/>
      <c r="E114" s="759"/>
      <c r="F114" s="760"/>
    </row>
    <row r="115" spans="1:6" ht="32.25" thickBot="1">
      <c r="A115" s="1438"/>
      <c r="B115" s="757" t="s">
        <v>506</v>
      </c>
      <c r="C115" s="758"/>
      <c r="D115" s="759"/>
      <c r="E115" s="759"/>
      <c r="F115" s="760"/>
    </row>
    <row r="116" spans="1:6" ht="16.5" thickBot="1">
      <c r="A116" s="1438"/>
      <c r="B116" s="757" t="s">
        <v>960</v>
      </c>
      <c r="C116" s="758"/>
      <c r="D116" s="759"/>
      <c r="E116" s="759"/>
      <c r="F116" s="760"/>
    </row>
    <row r="117" spans="1:6" ht="16.5" thickBot="1">
      <c r="A117" s="1438"/>
      <c r="B117" s="757" t="s">
        <v>973</v>
      </c>
      <c r="C117" s="758"/>
      <c r="D117" s="759"/>
      <c r="E117" s="759"/>
      <c r="F117" s="760"/>
    </row>
    <row r="118" spans="1:6" ht="16.5" thickBot="1">
      <c r="A118" s="1438"/>
      <c r="B118" s="757" t="s">
        <v>507</v>
      </c>
      <c r="C118" s="758"/>
      <c r="D118" s="759"/>
      <c r="E118" s="759"/>
      <c r="F118" s="760"/>
    </row>
    <row r="119" spans="1:6" ht="16.5" thickBot="1">
      <c r="A119" s="1438"/>
      <c r="B119" s="757" t="s">
        <v>508</v>
      </c>
      <c r="C119" s="758"/>
      <c r="D119" s="759"/>
      <c r="E119" s="759"/>
      <c r="F119" s="760"/>
    </row>
    <row r="120" spans="1:6" ht="32.25" thickBot="1">
      <c r="A120" s="1438"/>
      <c r="B120" s="757" t="s">
        <v>509</v>
      </c>
      <c r="C120" s="758"/>
      <c r="D120" s="759"/>
      <c r="E120" s="759"/>
      <c r="F120" s="760"/>
    </row>
    <row r="121" spans="1:6" ht="16.5" thickBot="1">
      <c r="A121" s="1438"/>
      <c r="B121" s="757" t="s">
        <v>510</v>
      </c>
      <c r="C121" s="758"/>
      <c r="D121" s="759"/>
      <c r="E121" s="759"/>
      <c r="F121" s="760"/>
    </row>
    <row r="122" spans="1:6" ht="16.5" thickBot="1">
      <c r="A122" s="1438"/>
      <c r="B122" s="761" t="s">
        <v>511</v>
      </c>
      <c r="C122" s="762"/>
      <c r="D122" s="763"/>
      <c r="E122" s="763"/>
      <c r="F122" s="764"/>
    </row>
    <row r="123" spans="1:6" ht="16.5" thickBot="1">
      <c r="A123" s="1438"/>
      <c r="B123" s="765" t="s">
        <v>810</v>
      </c>
      <c r="C123" s="766">
        <f>SUM(C111:C122)</f>
        <v>695</v>
      </c>
      <c r="D123" s="767">
        <f>SUM(D111:D122)</f>
        <v>1120</v>
      </c>
      <c r="E123" s="767">
        <f>SUM(E111:E122)</f>
        <v>3865</v>
      </c>
      <c r="F123" s="752">
        <f>E123/D123*100</f>
        <v>345.0892857142857</v>
      </c>
    </row>
    <row r="124" spans="1:6" ht="16.5" thickBot="1">
      <c r="A124" s="774" t="s">
        <v>501</v>
      </c>
      <c r="B124" s="775" t="s">
        <v>863</v>
      </c>
      <c r="C124" s="775" t="s">
        <v>963</v>
      </c>
      <c r="D124" s="775" t="s">
        <v>964</v>
      </c>
      <c r="E124" s="775" t="s">
        <v>965</v>
      </c>
      <c r="F124" s="776" t="s">
        <v>1014</v>
      </c>
    </row>
    <row r="125" spans="1:6" ht="16.5" thickBot="1">
      <c r="A125" s="1439" t="s">
        <v>517</v>
      </c>
      <c r="B125" s="768" t="s">
        <v>951</v>
      </c>
      <c r="C125" s="769"/>
      <c r="D125" s="770"/>
      <c r="E125" s="770"/>
      <c r="F125" s="771"/>
    </row>
    <row r="126" spans="1:6" ht="32.25" thickBot="1">
      <c r="A126" s="1439"/>
      <c r="B126" s="757" t="s">
        <v>503</v>
      </c>
      <c r="C126" s="758">
        <v>329531</v>
      </c>
      <c r="D126" s="759">
        <v>336764</v>
      </c>
      <c r="E126" s="759">
        <v>336758</v>
      </c>
      <c r="F126" s="764">
        <f>E126/D126*100</f>
        <v>99.99821833687686</v>
      </c>
    </row>
    <row r="127" spans="1:6" ht="16.5" thickBot="1">
      <c r="A127" s="1439"/>
      <c r="B127" s="757" t="s">
        <v>504</v>
      </c>
      <c r="C127" s="758"/>
      <c r="D127" s="759">
        <v>7474</v>
      </c>
      <c r="E127" s="759">
        <v>8221</v>
      </c>
      <c r="F127" s="764">
        <f>E127/D127*100</f>
        <v>109.99464811346</v>
      </c>
    </row>
    <row r="128" spans="1:6" ht="16.5" thickBot="1">
      <c r="A128" s="1439"/>
      <c r="B128" s="757" t="s">
        <v>505</v>
      </c>
      <c r="C128" s="758"/>
      <c r="D128" s="759">
        <v>980</v>
      </c>
      <c r="E128" s="777">
        <v>980</v>
      </c>
      <c r="F128" s="764">
        <f>E128/D128*100</f>
        <v>100</v>
      </c>
    </row>
    <row r="129" spans="1:6" ht="32.25" thickBot="1">
      <c r="A129" s="1439"/>
      <c r="B129" s="757" t="s">
        <v>506</v>
      </c>
      <c r="C129" s="758"/>
      <c r="D129" s="759">
        <v>47837</v>
      </c>
      <c r="E129" s="759">
        <v>47837</v>
      </c>
      <c r="F129" s="764">
        <f>E129/D129*100</f>
        <v>100</v>
      </c>
    </row>
    <row r="130" spans="1:6" ht="16.5" thickBot="1">
      <c r="A130" s="1439"/>
      <c r="B130" s="757" t="s">
        <v>960</v>
      </c>
      <c r="C130" s="758">
        <v>62773</v>
      </c>
      <c r="D130" s="759">
        <v>65615</v>
      </c>
      <c r="E130" s="759">
        <v>69048</v>
      </c>
      <c r="F130" s="764">
        <f>E130/D130*100</f>
        <v>105.2320353577688</v>
      </c>
    </row>
    <row r="131" spans="1:6" ht="16.5" thickBot="1">
      <c r="A131" s="1439"/>
      <c r="B131" s="757" t="s">
        <v>973</v>
      </c>
      <c r="C131" s="758"/>
      <c r="D131" s="759"/>
      <c r="E131" s="759"/>
      <c r="F131" s="764"/>
    </row>
    <row r="132" spans="1:6" ht="16.5" thickBot="1">
      <c r="A132" s="1439"/>
      <c r="B132" s="757" t="s">
        <v>507</v>
      </c>
      <c r="C132" s="758"/>
      <c r="D132" s="759"/>
      <c r="E132" s="759"/>
      <c r="F132" s="764"/>
    </row>
    <row r="133" spans="1:6" ht="16.5" thickBot="1">
      <c r="A133" s="1439"/>
      <c r="B133" s="757" t="s">
        <v>508</v>
      </c>
      <c r="C133" s="758"/>
      <c r="D133" s="759"/>
      <c r="E133" s="759"/>
      <c r="F133" s="764"/>
    </row>
    <row r="134" spans="1:6" ht="32.25" thickBot="1">
      <c r="A134" s="1439"/>
      <c r="B134" s="757" t="s">
        <v>509</v>
      </c>
      <c r="C134" s="758"/>
      <c r="D134" s="759"/>
      <c r="E134" s="759"/>
      <c r="F134" s="764"/>
    </row>
    <row r="135" spans="1:6" ht="16.5" thickBot="1">
      <c r="A135" s="1439"/>
      <c r="B135" s="757" t="s">
        <v>510</v>
      </c>
      <c r="C135" s="758"/>
      <c r="D135" s="759"/>
      <c r="E135" s="759"/>
      <c r="F135" s="764"/>
    </row>
    <row r="136" spans="1:6" ht="16.5" thickBot="1">
      <c r="A136" s="1439"/>
      <c r="B136" s="761" t="s">
        <v>511</v>
      </c>
      <c r="C136" s="762"/>
      <c r="D136" s="763"/>
      <c r="E136" s="763">
        <v>3246</v>
      </c>
      <c r="F136" s="764"/>
    </row>
    <row r="137" spans="1:6" ht="16.5" thickBot="1">
      <c r="A137" s="1439"/>
      <c r="B137" s="765" t="s">
        <v>810</v>
      </c>
      <c r="C137" s="766">
        <f>SUM(C125:C136)</f>
        <v>392304</v>
      </c>
      <c r="D137" s="767">
        <f>SUM(D125:D136)</f>
        <v>458670</v>
      </c>
      <c r="E137" s="767">
        <f>SUM(E125:E136)</f>
        <v>466090</v>
      </c>
      <c r="F137" s="752">
        <f>E137/D137*100</f>
        <v>101.61772080144766</v>
      </c>
    </row>
    <row r="138" spans="1:6" ht="16.5" thickBot="1">
      <c r="A138" s="1438" t="s">
        <v>1257</v>
      </c>
      <c r="B138" s="753" t="s">
        <v>951</v>
      </c>
      <c r="C138" s="754"/>
      <c r="D138" s="755"/>
      <c r="E138" s="755">
        <v>172</v>
      </c>
      <c r="F138" s="756"/>
    </row>
    <row r="139" spans="1:6" ht="32.25" thickBot="1">
      <c r="A139" s="1438"/>
      <c r="B139" s="757" t="s">
        <v>503</v>
      </c>
      <c r="C139" s="758"/>
      <c r="D139" s="759"/>
      <c r="E139" s="759"/>
      <c r="F139" s="760"/>
    </row>
    <row r="140" spans="1:6" ht="16.5" thickBot="1">
      <c r="A140" s="1438"/>
      <c r="B140" s="757" t="s">
        <v>504</v>
      </c>
      <c r="C140" s="758"/>
      <c r="D140" s="759"/>
      <c r="E140" s="759"/>
      <c r="F140" s="760"/>
    </row>
    <row r="141" spans="1:6" ht="16.5" thickBot="1">
      <c r="A141" s="1438"/>
      <c r="B141" s="757" t="s">
        <v>505</v>
      </c>
      <c r="C141" s="758"/>
      <c r="D141" s="759"/>
      <c r="E141" s="759"/>
      <c r="F141" s="760"/>
    </row>
    <row r="142" spans="1:6" ht="32.25" thickBot="1">
      <c r="A142" s="1438"/>
      <c r="B142" s="757" t="s">
        <v>506</v>
      </c>
      <c r="C142" s="758"/>
      <c r="D142" s="759"/>
      <c r="E142" s="759"/>
      <c r="F142" s="760"/>
    </row>
    <row r="143" spans="1:6" ht="16.5" thickBot="1">
      <c r="A143" s="1438"/>
      <c r="B143" s="757" t="s">
        <v>960</v>
      </c>
      <c r="C143" s="758"/>
      <c r="D143" s="759"/>
      <c r="E143" s="759"/>
      <c r="F143" s="760"/>
    </row>
    <row r="144" spans="1:6" ht="16.5" thickBot="1">
      <c r="A144" s="1438"/>
      <c r="B144" s="757" t="s">
        <v>973</v>
      </c>
      <c r="C144" s="758"/>
      <c r="D144" s="759"/>
      <c r="E144" s="759"/>
      <c r="F144" s="760"/>
    </row>
    <row r="145" spans="1:6" ht="16.5" thickBot="1">
      <c r="A145" s="1438"/>
      <c r="B145" s="757" t="s">
        <v>507</v>
      </c>
      <c r="C145" s="758"/>
      <c r="D145" s="759"/>
      <c r="E145" s="759"/>
      <c r="F145" s="760"/>
    </row>
    <row r="146" spans="1:6" ht="16.5" thickBot="1">
      <c r="A146" s="1438"/>
      <c r="B146" s="757" t="s">
        <v>508</v>
      </c>
      <c r="C146" s="758"/>
      <c r="D146" s="759"/>
      <c r="E146" s="759"/>
      <c r="F146" s="764"/>
    </row>
    <row r="147" spans="1:6" ht="32.25" thickBot="1">
      <c r="A147" s="1438"/>
      <c r="B147" s="757" t="s">
        <v>509</v>
      </c>
      <c r="C147" s="758"/>
      <c r="D147" s="759"/>
      <c r="E147" s="759"/>
      <c r="F147" s="764"/>
    </row>
    <row r="148" spans="1:6" ht="16.5" thickBot="1">
      <c r="A148" s="1438"/>
      <c r="B148" s="757" t="s">
        <v>510</v>
      </c>
      <c r="C148" s="758">
        <v>98353</v>
      </c>
      <c r="D148" s="759">
        <v>119036</v>
      </c>
      <c r="E148" s="759">
        <v>58369</v>
      </c>
      <c r="F148" s="764">
        <f>E148/D148*100</f>
        <v>49.03474579118922</v>
      </c>
    </row>
    <row r="149" spans="1:6" ht="16.5" thickBot="1">
      <c r="A149" s="1438"/>
      <c r="B149" s="761" t="s">
        <v>511</v>
      </c>
      <c r="C149" s="762"/>
      <c r="D149" s="763"/>
      <c r="E149" s="763"/>
      <c r="F149" s="760"/>
    </row>
    <row r="150" spans="1:6" ht="16.5" thickBot="1">
      <c r="A150" s="1438"/>
      <c r="B150" s="765" t="s">
        <v>810</v>
      </c>
      <c r="C150" s="766">
        <f>SUM(C138:C149)</f>
        <v>98353</v>
      </c>
      <c r="D150" s="767">
        <f>SUM(D138:D149)</f>
        <v>119036</v>
      </c>
      <c r="E150" s="752">
        <f>SUM(E138:E149)</f>
        <v>58541</v>
      </c>
      <c r="F150" s="778">
        <f>E150/D150*100</f>
        <v>49.17923989381364</v>
      </c>
    </row>
    <row r="151" spans="1:6" ht="16.5" thickBot="1">
      <c r="A151" s="1439" t="s">
        <v>499</v>
      </c>
      <c r="B151" s="768" t="s">
        <v>951</v>
      </c>
      <c r="C151" s="769"/>
      <c r="D151" s="770">
        <v>3580</v>
      </c>
      <c r="E151" s="770">
        <v>3931</v>
      </c>
      <c r="F151" s="764">
        <f>E151/D151*100</f>
        <v>109.80446927374301</v>
      </c>
    </row>
    <row r="152" spans="1:6" ht="32.25" thickBot="1">
      <c r="A152" s="1439"/>
      <c r="B152" s="757" t="s">
        <v>503</v>
      </c>
      <c r="C152" s="758"/>
      <c r="D152" s="759"/>
      <c r="E152" s="759"/>
      <c r="F152" s="764"/>
    </row>
    <row r="153" spans="1:6" ht="16.5" thickBot="1">
      <c r="A153" s="1439"/>
      <c r="B153" s="757" t="s">
        <v>504</v>
      </c>
      <c r="C153" s="758"/>
      <c r="D153" s="759">
        <v>10686</v>
      </c>
      <c r="E153" s="759">
        <v>10687</v>
      </c>
      <c r="F153" s="764">
        <f>E153/D153*100</f>
        <v>100.00935803855513</v>
      </c>
    </row>
    <row r="154" spans="1:6" ht="16.5" thickBot="1">
      <c r="A154" s="1439"/>
      <c r="B154" s="757" t="s">
        <v>505</v>
      </c>
      <c r="C154" s="758"/>
      <c r="D154" s="759"/>
      <c r="E154" s="759"/>
      <c r="F154" s="760"/>
    </row>
    <row r="155" spans="1:6" ht="32.25" thickBot="1">
      <c r="A155" s="1439"/>
      <c r="B155" s="757" t="s">
        <v>506</v>
      </c>
      <c r="C155" s="758"/>
      <c r="D155" s="759"/>
      <c r="E155" s="759"/>
      <c r="F155" s="760"/>
    </row>
    <row r="156" spans="1:6" ht="16.5" thickBot="1">
      <c r="A156" s="1439"/>
      <c r="B156" s="757" t="s">
        <v>960</v>
      </c>
      <c r="C156" s="758"/>
      <c r="D156" s="759"/>
      <c r="E156" s="759"/>
      <c r="F156" s="760"/>
    </row>
    <row r="157" spans="1:6" ht="16.5" thickBot="1">
      <c r="A157" s="1439"/>
      <c r="B157" s="757" t="s">
        <v>973</v>
      </c>
      <c r="C157" s="758"/>
      <c r="D157" s="759"/>
      <c r="E157" s="759"/>
      <c r="F157" s="760"/>
    </row>
    <row r="158" spans="1:6" ht="16.5" thickBot="1">
      <c r="A158" s="1439"/>
      <c r="B158" s="757" t="s">
        <v>507</v>
      </c>
      <c r="C158" s="758"/>
      <c r="D158" s="759"/>
      <c r="E158" s="759"/>
      <c r="F158" s="760"/>
    </row>
    <row r="159" spans="1:6" ht="16.5" thickBot="1">
      <c r="A159" s="1439"/>
      <c r="B159" s="757" t="s">
        <v>508</v>
      </c>
      <c r="C159" s="758"/>
      <c r="D159" s="759"/>
      <c r="E159" s="759"/>
      <c r="F159" s="760"/>
    </row>
    <row r="160" spans="1:6" ht="32.25" thickBot="1">
      <c r="A160" s="1439"/>
      <c r="B160" s="757" t="s">
        <v>509</v>
      </c>
      <c r="C160" s="758"/>
      <c r="D160" s="759"/>
      <c r="E160" s="759"/>
      <c r="F160" s="760"/>
    </row>
    <row r="161" spans="1:6" ht="16.5" thickBot="1">
      <c r="A161" s="1439"/>
      <c r="B161" s="757" t="s">
        <v>510</v>
      </c>
      <c r="C161" s="758"/>
      <c r="D161" s="759"/>
      <c r="E161" s="759"/>
      <c r="F161" s="760"/>
    </row>
    <row r="162" spans="1:6" ht="16.5" thickBot="1">
      <c r="A162" s="1439"/>
      <c r="B162" s="761" t="s">
        <v>511</v>
      </c>
      <c r="C162" s="762"/>
      <c r="D162" s="763"/>
      <c r="E162" s="763"/>
      <c r="F162" s="764"/>
    </row>
    <row r="163" spans="1:6" ht="16.5" thickBot="1">
      <c r="A163" s="1439"/>
      <c r="B163" s="765" t="s">
        <v>810</v>
      </c>
      <c r="C163" s="766">
        <f>SUM(C151:C162)</f>
        <v>0</v>
      </c>
      <c r="D163" s="767">
        <f>SUM(D151:D162)</f>
        <v>14266</v>
      </c>
      <c r="E163" s="767">
        <f>SUM(E151:E162)</f>
        <v>14618</v>
      </c>
      <c r="F163" s="752">
        <f>E163/D163*100</f>
        <v>102.46740501892613</v>
      </c>
    </row>
    <row r="164" spans="1:6" ht="16.5" thickBot="1">
      <c r="A164" s="1440" t="s">
        <v>518</v>
      </c>
      <c r="B164" s="768" t="s">
        <v>951</v>
      </c>
      <c r="C164" s="769"/>
      <c r="D164" s="770">
        <v>1006</v>
      </c>
      <c r="E164" s="770">
        <v>431</v>
      </c>
      <c r="F164" s="764">
        <f>E164/D164*100</f>
        <v>42.84294234592445</v>
      </c>
    </row>
    <row r="165" spans="1:6" ht="32.25" thickBot="1">
      <c r="A165" s="1440"/>
      <c r="B165" s="757" t="s">
        <v>503</v>
      </c>
      <c r="C165" s="758"/>
      <c r="D165" s="759"/>
      <c r="E165" s="759"/>
      <c r="F165" s="764"/>
    </row>
    <row r="166" spans="1:6" ht="16.5" thickBot="1">
      <c r="A166" s="1440"/>
      <c r="B166" s="757" t="s">
        <v>504</v>
      </c>
      <c r="C166" s="758"/>
      <c r="D166" s="759">
        <v>4627</v>
      </c>
      <c r="E166" s="759">
        <v>4626</v>
      </c>
      <c r="F166" s="764">
        <f>E166/D166*100</f>
        <v>99.97838772422736</v>
      </c>
    </row>
    <row r="167" spans="1:6" ht="16.5" thickBot="1">
      <c r="A167" s="1440"/>
      <c r="B167" s="757" t="s">
        <v>505</v>
      </c>
      <c r="C167" s="758"/>
      <c r="D167" s="759"/>
      <c r="E167" s="759"/>
      <c r="F167" s="760"/>
    </row>
    <row r="168" spans="1:6" ht="32.25" thickBot="1">
      <c r="A168" s="1440"/>
      <c r="B168" s="757" t="s">
        <v>506</v>
      </c>
      <c r="C168" s="758"/>
      <c r="D168" s="759"/>
      <c r="E168" s="759"/>
      <c r="F168" s="760"/>
    </row>
    <row r="169" spans="1:6" ht="16.5" thickBot="1">
      <c r="A169" s="1440"/>
      <c r="B169" s="757" t="s">
        <v>960</v>
      </c>
      <c r="C169" s="758"/>
      <c r="D169" s="759"/>
      <c r="E169" s="759"/>
      <c r="F169" s="760"/>
    </row>
    <row r="170" spans="1:6" ht="16.5" thickBot="1">
      <c r="A170" s="1440"/>
      <c r="B170" s="757" t="s">
        <v>973</v>
      </c>
      <c r="C170" s="758"/>
      <c r="D170" s="759"/>
      <c r="E170" s="759"/>
      <c r="F170" s="760"/>
    </row>
    <row r="171" spans="1:6" ht="16.5" thickBot="1">
      <c r="A171" s="1440"/>
      <c r="B171" s="757" t="s">
        <v>507</v>
      </c>
      <c r="C171" s="758"/>
      <c r="D171" s="759"/>
      <c r="E171" s="759"/>
      <c r="F171" s="760"/>
    </row>
    <row r="172" spans="1:6" ht="16.5" thickBot="1">
      <c r="A172" s="1440"/>
      <c r="B172" s="757" t="s">
        <v>508</v>
      </c>
      <c r="C172" s="758"/>
      <c r="D172" s="759"/>
      <c r="E172" s="759"/>
      <c r="F172" s="760"/>
    </row>
    <row r="173" spans="1:6" ht="32.25" thickBot="1">
      <c r="A173" s="1440"/>
      <c r="B173" s="757" t="s">
        <v>509</v>
      </c>
      <c r="C173" s="758"/>
      <c r="D173" s="759"/>
      <c r="E173" s="759"/>
      <c r="F173" s="760"/>
    </row>
    <row r="174" spans="1:6" ht="16.5" thickBot="1">
      <c r="A174" s="1440"/>
      <c r="B174" s="757" t="s">
        <v>510</v>
      </c>
      <c r="C174" s="758"/>
      <c r="D174" s="759"/>
      <c r="E174" s="759"/>
      <c r="F174" s="760"/>
    </row>
    <row r="175" spans="1:6" ht="16.5" thickBot="1">
      <c r="A175" s="1440"/>
      <c r="B175" s="761" t="s">
        <v>511</v>
      </c>
      <c r="C175" s="762"/>
      <c r="D175" s="763"/>
      <c r="E175" s="763"/>
      <c r="F175" s="764"/>
    </row>
    <row r="176" spans="1:6" ht="16.5" thickBot="1">
      <c r="A176" s="1440"/>
      <c r="B176" s="765" t="s">
        <v>810</v>
      </c>
      <c r="C176" s="766">
        <f>SUM(C164:C175)</f>
        <v>0</v>
      </c>
      <c r="D176" s="767">
        <f>SUM(D164:D175)</f>
        <v>5633</v>
      </c>
      <c r="E176" s="767">
        <f>SUM(E164:E175)</f>
        <v>5057</v>
      </c>
      <c r="F176" s="752">
        <f>E176/D176*100</f>
        <v>89.7745428723593</v>
      </c>
    </row>
    <row r="177" spans="1:6" ht="16.5" thickBot="1">
      <c r="A177" s="1441" t="s">
        <v>519</v>
      </c>
      <c r="B177" s="768" t="s">
        <v>951</v>
      </c>
      <c r="C177" s="769"/>
      <c r="D177" s="770"/>
      <c r="E177" s="770"/>
      <c r="F177" s="764"/>
    </row>
    <row r="178" spans="1:6" ht="32.25" thickBot="1">
      <c r="A178" s="1441"/>
      <c r="B178" s="757" t="s">
        <v>503</v>
      </c>
      <c r="C178" s="758"/>
      <c r="D178" s="759"/>
      <c r="E178" s="759"/>
      <c r="F178" s="764"/>
    </row>
    <row r="179" spans="1:6" ht="16.5" thickBot="1">
      <c r="A179" s="1441"/>
      <c r="B179" s="757" t="s">
        <v>504</v>
      </c>
      <c r="C179" s="758"/>
      <c r="D179" s="759"/>
      <c r="E179" s="759"/>
      <c r="F179" s="764"/>
    </row>
    <row r="180" spans="1:6" ht="16.5" thickBot="1">
      <c r="A180" s="1441"/>
      <c r="B180" s="757" t="s">
        <v>505</v>
      </c>
      <c r="C180" s="758"/>
      <c r="D180" s="759"/>
      <c r="E180" s="759"/>
      <c r="F180" s="764"/>
    </row>
    <row r="181" spans="1:6" ht="32.25" thickBot="1">
      <c r="A181" s="1441"/>
      <c r="B181" s="757" t="s">
        <v>506</v>
      </c>
      <c r="C181" s="758"/>
      <c r="D181" s="759"/>
      <c r="E181" s="759"/>
      <c r="F181" s="764"/>
    </row>
    <row r="182" spans="1:6" ht="16.5" thickBot="1">
      <c r="A182" s="1441"/>
      <c r="B182" s="757" t="s">
        <v>960</v>
      </c>
      <c r="C182" s="758"/>
      <c r="D182" s="759"/>
      <c r="E182" s="759"/>
      <c r="F182" s="764"/>
    </row>
    <row r="183" spans="1:6" ht="16.5" thickBot="1">
      <c r="A183" s="1441"/>
      <c r="B183" s="757" t="s">
        <v>973</v>
      </c>
      <c r="C183" s="758"/>
      <c r="D183" s="759"/>
      <c r="E183" s="759"/>
      <c r="F183" s="764"/>
    </row>
    <row r="184" spans="1:6" ht="16.5" thickBot="1">
      <c r="A184" s="1441"/>
      <c r="B184" s="757" t="s">
        <v>507</v>
      </c>
      <c r="C184" s="758"/>
      <c r="D184" s="759"/>
      <c r="E184" s="759"/>
      <c r="F184" s="764"/>
    </row>
    <row r="185" spans="1:6" ht="16.5" thickBot="1">
      <c r="A185" s="1441"/>
      <c r="B185" s="757" t="s">
        <v>508</v>
      </c>
      <c r="C185" s="758"/>
      <c r="D185" s="759"/>
      <c r="E185" s="759"/>
      <c r="F185" s="764"/>
    </row>
    <row r="186" spans="1:6" ht="32.25" thickBot="1">
      <c r="A186" s="1441"/>
      <c r="B186" s="757" t="s">
        <v>509</v>
      </c>
      <c r="C186" s="758"/>
      <c r="D186" s="759">
        <v>387</v>
      </c>
      <c r="E186" s="759">
        <v>242</v>
      </c>
      <c r="F186" s="764">
        <f>E186/D186*100</f>
        <v>62.532299741602074</v>
      </c>
    </row>
    <row r="187" spans="1:6" ht="16.5" thickBot="1">
      <c r="A187" s="1441"/>
      <c r="B187" s="757" t="s">
        <v>510</v>
      </c>
      <c r="C187" s="758"/>
      <c r="D187" s="759"/>
      <c r="E187" s="759"/>
      <c r="F187" s="760"/>
    </row>
    <row r="188" spans="1:6" ht="16.5" thickBot="1">
      <c r="A188" s="1441"/>
      <c r="B188" s="761" t="s">
        <v>511</v>
      </c>
      <c r="C188" s="762"/>
      <c r="D188" s="763"/>
      <c r="E188" s="763"/>
      <c r="F188" s="764"/>
    </row>
    <row r="189" spans="1:6" ht="16.5" thickBot="1">
      <c r="A189" s="1441"/>
      <c r="B189" s="765" t="s">
        <v>810</v>
      </c>
      <c r="C189" s="766">
        <f>SUM(C177:C188)</f>
        <v>0</v>
      </c>
      <c r="D189" s="767">
        <f>SUM(D177:D188)</f>
        <v>387</v>
      </c>
      <c r="E189" s="767">
        <f>SUM(E177:E188)</f>
        <v>242</v>
      </c>
      <c r="F189" s="752">
        <f>E189/D189*100</f>
        <v>62.532299741602074</v>
      </c>
    </row>
    <row r="190" spans="1:6" ht="16.5" thickBot="1">
      <c r="A190" s="1438" t="s">
        <v>1258</v>
      </c>
      <c r="B190" s="779" t="s">
        <v>951</v>
      </c>
      <c r="C190" s="780">
        <v>13</v>
      </c>
      <c r="D190" s="755">
        <v>32</v>
      </c>
      <c r="E190" s="755">
        <v>26</v>
      </c>
      <c r="F190" s="756">
        <f>E190/D190*100</f>
        <v>81.25</v>
      </c>
    </row>
    <row r="191" spans="1:6" ht="32.25" thickBot="1">
      <c r="A191" s="1438"/>
      <c r="B191" s="781" t="s">
        <v>503</v>
      </c>
      <c r="C191" s="782"/>
      <c r="D191" s="759"/>
      <c r="E191" s="759"/>
      <c r="F191" s="760"/>
    </row>
    <row r="192" spans="1:6" ht="16.5" thickBot="1">
      <c r="A192" s="1438"/>
      <c r="B192" s="781" t="s">
        <v>504</v>
      </c>
      <c r="C192" s="782"/>
      <c r="D192" s="759"/>
      <c r="E192" s="759"/>
      <c r="F192" s="760"/>
    </row>
    <row r="193" spans="1:6" ht="16.5" thickBot="1">
      <c r="A193" s="1438"/>
      <c r="B193" s="781" t="s">
        <v>505</v>
      </c>
      <c r="C193" s="782"/>
      <c r="D193" s="759"/>
      <c r="E193" s="759"/>
      <c r="F193" s="760"/>
    </row>
    <row r="194" spans="1:6" ht="32.25" thickBot="1">
      <c r="A194" s="1438"/>
      <c r="B194" s="757" t="s">
        <v>506</v>
      </c>
      <c r="C194" s="782"/>
      <c r="D194" s="759"/>
      <c r="E194" s="759"/>
      <c r="F194" s="760"/>
    </row>
    <row r="195" spans="1:6" ht="16.5" thickBot="1">
      <c r="A195" s="1438"/>
      <c r="B195" s="781" t="s">
        <v>960</v>
      </c>
      <c r="C195" s="782"/>
      <c r="D195" s="759"/>
      <c r="E195" s="759"/>
      <c r="F195" s="760"/>
    </row>
    <row r="196" spans="1:6" ht="16.5" thickBot="1">
      <c r="A196" s="1438"/>
      <c r="B196" s="781" t="s">
        <v>973</v>
      </c>
      <c r="C196" s="782"/>
      <c r="D196" s="759"/>
      <c r="E196" s="759"/>
      <c r="F196" s="760"/>
    </row>
    <row r="197" spans="1:6" ht="16.5" thickBot="1">
      <c r="A197" s="1438"/>
      <c r="B197" s="757" t="s">
        <v>507</v>
      </c>
      <c r="C197" s="782"/>
      <c r="D197" s="759"/>
      <c r="E197" s="759"/>
      <c r="F197" s="760"/>
    </row>
    <row r="198" spans="1:6" ht="16.5" thickBot="1">
      <c r="A198" s="1438"/>
      <c r="B198" s="757" t="s">
        <v>508</v>
      </c>
      <c r="C198" s="782"/>
      <c r="D198" s="759"/>
      <c r="E198" s="759"/>
      <c r="F198" s="760"/>
    </row>
    <row r="199" spans="1:6" ht="32.25" thickBot="1">
      <c r="A199" s="1438"/>
      <c r="B199" s="757" t="s">
        <v>509</v>
      </c>
      <c r="C199" s="782"/>
      <c r="D199" s="759"/>
      <c r="E199" s="759"/>
      <c r="F199" s="760"/>
    </row>
    <row r="200" spans="1:6" ht="16.5" thickBot="1">
      <c r="A200" s="1438"/>
      <c r="B200" s="781" t="s">
        <v>510</v>
      </c>
      <c r="C200" s="782"/>
      <c r="D200" s="759"/>
      <c r="E200" s="759"/>
      <c r="F200" s="760"/>
    </row>
    <row r="201" spans="1:6" ht="16.5" thickBot="1">
      <c r="A201" s="1438"/>
      <c r="B201" s="783" t="s">
        <v>511</v>
      </c>
      <c r="C201" s="784"/>
      <c r="D201" s="763"/>
      <c r="E201" s="763"/>
      <c r="F201" s="764"/>
    </row>
    <row r="202" spans="1:6" ht="16.5" thickBot="1">
      <c r="A202" s="1438"/>
      <c r="B202" s="765" t="s">
        <v>810</v>
      </c>
      <c r="C202" s="766">
        <f>SUM(C190:C201)</f>
        <v>13</v>
      </c>
      <c r="D202" s="767">
        <f>SUM(D190:D201)</f>
        <v>32</v>
      </c>
      <c r="E202" s="767">
        <f>SUM(E190:E201)</f>
        <v>26</v>
      </c>
      <c r="F202" s="752">
        <f>E202/D202*100</f>
        <v>81.25</v>
      </c>
    </row>
    <row r="203" spans="1:6" ht="16.5" thickBot="1">
      <c r="A203" s="774" t="s">
        <v>501</v>
      </c>
      <c r="B203" s="775" t="s">
        <v>863</v>
      </c>
      <c r="C203" s="775" t="s">
        <v>963</v>
      </c>
      <c r="D203" s="775" t="s">
        <v>964</v>
      </c>
      <c r="E203" s="775" t="s">
        <v>965</v>
      </c>
      <c r="F203" s="776" t="s">
        <v>1014</v>
      </c>
    </row>
    <row r="204" spans="1:6" ht="16.5" thickBot="1">
      <c r="A204" s="1438" t="s">
        <v>520</v>
      </c>
      <c r="B204" s="779" t="s">
        <v>951</v>
      </c>
      <c r="C204" s="780"/>
      <c r="D204" s="755"/>
      <c r="E204" s="755"/>
      <c r="F204" s="756"/>
    </row>
    <row r="205" spans="1:6" ht="32.25" thickBot="1">
      <c r="A205" s="1438"/>
      <c r="B205" s="781" t="s">
        <v>503</v>
      </c>
      <c r="C205" s="782"/>
      <c r="D205" s="759"/>
      <c r="E205" s="759"/>
      <c r="F205" s="760"/>
    </row>
    <row r="206" spans="1:6" ht="16.5" thickBot="1">
      <c r="A206" s="1438"/>
      <c r="B206" s="781" t="s">
        <v>504</v>
      </c>
      <c r="C206" s="782"/>
      <c r="D206" s="759">
        <v>159</v>
      </c>
      <c r="E206" s="759">
        <v>159</v>
      </c>
      <c r="F206" s="760">
        <f>E206/D206*100</f>
        <v>100</v>
      </c>
    </row>
    <row r="207" spans="1:6" ht="16.5" thickBot="1">
      <c r="A207" s="1438"/>
      <c r="B207" s="781" t="s">
        <v>505</v>
      </c>
      <c r="C207" s="782"/>
      <c r="D207" s="759"/>
      <c r="E207" s="759"/>
      <c r="F207" s="760"/>
    </row>
    <row r="208" spans="1:6" ht="16.5" thickBot="1">
      <c r="A208" s="1438"/>
      <c r="B208" s="781"/>
      <c r="C208" s="782"/>
      <c r="D208" s="759"/>
      <c r="E208" s="759"/>
      <c r="F208" s="760"/>
    </row>
    <row r="209" spans="1:6" ht="16.5" thickBot="1">
      <c r="A209" s="1438"/>
      <c r="B209" s="781" t="s">
        <v>960</v>
      </c>
      <c r="C209" s="782"/>
      <c r="D209" s="759"/>
      <c r="E209" s="759"/>
      <c r="F209" s="760"/>
    </row>
    <row r="210" spans="1:6" ht="16.5" thickBot="1">
      <c r="A210" s="1438"/>
      <c r="B210" s="781" t="s">
        <v>973</v>
      </c>
      <c r="C210" s="782"/>
      <c r="D210" s="759"/>
      <c r="E210" s="759"/>
      <c r="F210" s="760"/>
    </row>
    <row r="211" spans="1:6" ht="16.5" thickBot="1">
      <c r="A211" s="1438"/>
      <c r="B211" s="757" t="s">
        <v>507</v>
      </c>
      <c r="C211" s="782"/>
      <c r="D211" s="759"/>
      <c r="E211" s="759"/>
      <c r="F211" s="760"/>
    </row>
    <row r="212" spans="1:6" ht="16.5" thickBot="1">
      <c r="A212" s="1438"/>
      <c r="B212" s="757" t="s">
        <v>508</v>
      </c>
      <c r="C212" s="782"/>
      <c r="D212" s="759"/>
      <c r="E212" s="759"/>
      <c r="F212" s="760"/>
    </row>
    <row r="213" spans="1:6" ht="32.25" thickBot="1">
      <c r="A213" s="1438"/>
      <c r="B213" s="757" t="s">
        <v>509</v>
      </c>
      <c r="C213" s="782"/>
      <c r="D213" s="759"/>
      <c r="E213" s="759"/>
      <c r="F213" s="760"/>
    </row>
    <row r="214" spans="1:6" ht="16.5" thickBot="1">
      <c r="A214" s="1438"/>
      <c r="B214" s="781" t="s">
        <v>510</v>
      </c>
      <c r="C214" s="782"/>
      <c r="D214" s="759"/>
      <c r="E214" s="759"/>
      <c r="F214" s="760"/>
    </row>
    <row r="215" spans="1:6" ht="16.5" thickBot="1">
      <c r="A215" s="1438"/>
      <c r="B215" s="783" t="s">
        <v>511</v>
      </c>
      <c r="C215" s="784"/>
      <c r="D215" s="763"/>
      <c r="E215" s="763"/>
      <c r="F215" s="764"/>
    </row>
    <row r="216" spans="1:6" ht="16.5" thickBot="1">
      <c r="A216" s="1438"/>
      <c r="B216" s="765" t="s">
        <v>810</v>
      </c>
      <c r="C216" s="766">
        <f>SUM(C204:C215)</f>
        <v>0</v>
      </c>
      <c r="D216" s="767">
        <f>SUM(D204:D215)</f>
        <v>159</v>
      </c>
      <c r="E216" s="767">
        <f>SUM(E204:E215)</f>
        <v>159</v>
      </c>
      <c r="F216" s="752">
        <f>E216/D216*100</f>
        <v>100</v>
      </c>
    </row>
    <row r="217" spans="1:6" ht="16.5" thickBot="1">
      <c r="A217" s="1438" t="s">
        <v>943</v>
      </c>
      <c r="B217" s="779" t="s">
        <v>951</v>
      </c>
      <c r="C217" s="780"/>
      <c r="D217" s="755"/>
      <c r="E217" s="755"/>
      <c r="F217" s="756"/>
    </row>
    <row r="218" spans="1:6" ht="32.25" thickBot="1">
      <c r="A218" s="1438"/>
      <c r="B218" s="781" t="s">
        <v>503</v>
      </c>
      <c r="C218" s="782"/>
      <c r="D218" s="759"/>
      <c r="E218" s="759"/>
      <c r="F218" s="760"/>
    </row>
    <row r="219" spans="1:6" ht="16.5" thickBot="1">
      <c r="A219" s="1438"/>
      <c r="B219" s="781" t="s">
        <v>504</v>
      </c>
      <c r="C219" s="782"/>
      <c r="D219" s="759">
        <v>1416</v>
      </c>
      <c r="E219" s="759">
        <v>1416</v>
      </c>
      <c r="F219" s="760"/>
    </row>
    <row r="220" spans="1:6" ht="16.5" thickBot="1">
      <c r="A220" s="1438"/>
      <c r="B220" s="781" t="s">
        <v>505</v>
      </c>
      <c r="C220" s="782"/>
      <c r="D220" s="759"/>
      <c r="E220" s="759"/>
      <c r="F220" s="760"/>
    </row>
    <row r="221" spans="1:6" ht="32.25" thickBot="1">
      <c r="A221" s="1438"/>
      <c r="B221" s="757" t="s">
        <v>506</v>
      </c>
      <c r="C221" s="782"/>
      <c r="D221" s="759"/>
      <c r="E221" s="759"/>
      <c r="F221" s="760"/>
    </row>
    <row r="222" spans="1:6" ht="16.5" thickBot="1">
      <c r="A222" s="1438"/>
      <c r="B222" s="781" t="s">
        <v>960</v>
      </c>
      <c r="C222" s="782"/>
      <c r="D222" s="759"/>
      <c r="E222" s="759"/>
      <c r="F222" s="760"/>
    </row>
    <row r="223" spans="1:6" ht="16.5" thickBot="1">
      <c r="A223" s="1438"/>
      <c r="B223" s="781" t="s">
        <v>973</v>
      </c>
      <c r="C223" s="782"/>
      <c r="D223" s="759"/>
      <c r="E223" s="759"/>
      <c r="F223" s="760"/>
    </row>
    <row r="224" spans="1:6" ht="16.5" thickBot="1">
      <c r="A224" s="1438"/>
      <c r="B224" s="757" t="s">
        <v>507</v>
      </c>
      <c r="C224" s="782"/>
      <c r="D224" s="759"/>
      <c r="E224" s="759"/>
      <c r="F224" s="760"/>
    </row>
    <row r="225" spans="1:6" ht="16.5" thickBot="1">
      <c r="A225" s="1438"/>
      <c r="B225" s="757" t="s">
        <v>508</v>
      </c>
      <c r="C225" s="782"/>
      <c r="D225" s="759"/>
      <c r="E225" s="759"/>
      <c r="F225" s="760"/>
    </row>
    <row r="226" spans="1:6" ht="32.25" thickBot="1">
      <c r="A226" s="1438"/>
      <c r="B226" s="757" t="s">
        <v>509</v>
      </c>
      <c r="C226" s="782"/>
      <c r="D226" s="759"/>
      <c r="E226" s="759"/>
      <c r="F226" s="760"/>
    </row>
    <row r="227" spans="1:6" ht="16.5" thickBot="1">
      <c r="A227" s="1438"/>
      <c r="B227" s="781" t="s">
        <v>510</v>
      </c>
      <c r="C227" s="782"/>
      <c r="D227" s="759"/>
      <c r="E227" s="759"/>
      <c r="F227" s="760"/>
    </row>
    <row r="228" spans="1:6" ht="16.5" thickBot="1">
      <c r="A228" s="1438"/>
      <c r="B228" s="783" t="s">
        <v>511</v>
      </c>
      <c r="C228" s="784"/>
      <c r="D228" s="763"/>
      <c r="E228" s="763"/>
      <c r="F228" s="764"/>
    </row>
    <row r="229" spans="1:6" ht="16.5" thickBot="1">
      <c r="A229" s="1438"/>
      <c r="B229" s="765" t="s">
        <v>810</v>
      </c>
      <c r="C229" s="766">
        <f>SUM(C217:C228)</f>
        <v>0</v>
      </c>
      <c r="D229" s="767">
        <f>SUM(D217:D228)</f>
        <v>1416</v>
      </c>
      <c r="E229" s="767">
        <f>SUM(E217:E228)</f>
        <v>1416</v>
      </c>
      <c r="F229" s="752"/>
    </row>
    <row r="230" spans="1:6" ht="16.5" thickBot="1">
      <c r="A230" s="1439" t="s">
        <v>521</v>
      </c>
      <c r="B230" s="768" t="s">
        <v>951</v>
      </c>
      <c r="C230" s="769"/>
      <c r="D230" s="770"/>
      <c r="E230" s="770">
        <v>2190</v>
      </c>
      <c r="F230" s="764"/>
    </row>
    <row r="231" spans="1:6" ht="32.25" thickBot="1">
      <c r="A231" s="1439"/>
      <c r="B231" s="757" t="s">
        <v>503</v>
      </c>
      <c r="C231" s="758"/>
      <c r="D231" s="759"/>
      <c r="E231" s="759"/>
      <c r="F231" s="760"/>
    </row>
    <row r="232" spans="1:6" ht="16.5" thickBot="1">
      <c r="A232" s="1439"/>
      <c r="B232" s="757" t="s">
        <v>504</v>
      </c>
      <c r="C232" s="758">
        <v>22027</v>
      </c>
      <c r="D232" s="759">
        <v>296212</v>
      </c>
      <c r="E232" s="759">
        <v>286079</v>
      </c>
      <c r="F232" s="764">
        <f aca="true" t="shared" si="0" ref="F232:F242">E232/D232*100</f>
        <v>96.57913926512093</v>
      </c>
    </row>
    <row r="233" spans="1:6" ht="16.5" thickBot="1">
      <c r="A233" s="1439"/>
      <c r="B233" s="757" t="s">
        <v>505</v>
      </c>
      <c r="C233" s="758"/>
      <c r="D233" s="759">
        <v>57385</v>
      </c>
      <c r="E233" s="759">
        <v>57385</v>
      </c>
      <c r="F233" s="764">
        <f t="shared" si="0"/>
        <v>100</v>
      </c>
    </row>
    <row r="234" spans="1:6" ht="32.25" thickBot="1">
      <c r="A234" s="1439"/>
      <c r="B234" s="757" t="s">
        <v>506</v>
      </c>
      <c r="C234" s="758"/>
      <c r="D234" s="759"/>
      <c r="E234" s="759"/>
      <c r="F234" s="764"/>
    </row>
    <row r="235" spans="1:6" ht="16.5" thickBot="1">
      <c r="A235" s="1439"/>
      <c r="B235" s="757" t="s">
        <v>960</v>
      </c>
      <c r="C235" s="758"/>
      <c r="D235" s="759"/>
      <c r="E235" s="759"/>
      <c r="F235" s="764"/>
    </row>
    <row r="236" spans="1:6" ht="16.5" thickBot="1">
      <c r="A236" s="1439"/>
      <c r="B236" s="757" t="s">
        <v>973</v>
      </c>
      <c r="C236" s="758"/>
      <c r="D236" s="759"/>
      <c r="E236" s="759"/>
      <c r="F236" s="764"/>
    </row>
    <row r="237" spans="1:6" ht="16.5" thickBot="1">
      <c r="A237" s="1439"/>
      <c r="B237" s="757" t="s">
        <v>507</v>
      </c>
      <c r="C237" s="758"/>
      <c r="D237" s="759"/>
      <c r="E237" s="759"/>
      <c r="F237" s="764"/>
    </row>
    <row r="238" spans="1:6" ht="16.5" thickBot="1">
      <c r="A238" s="1439"/>
      <c r="B238" s="757" t="s">
        <v>508</v>
      </c>
      <c r="C238" s="758"/>
      <c r="D238" s="759">
        <v>421</v>
      </c>
      <c r="E238" s="759">
        <v>421</v>
      </c>
      <c r="F238" s="764">
        <f t="shared" si="0"/>
        <v>100</v>
      </c>
    </row>
    <row r="239" spans="1:6" ht="32.25" thickBot="1">
      <c r="A239" s="1439"/>
      <c r="B239" s="757" t="s">
        <v>509</v>
      </c>
      <c r="C239" s="758"/>
      <c r="D239" s="759"/>
      <c r="E239" s="759"/>
      <c r="F239" s="764"/>
    </row>
    <row r="240" spans="1:6" ht="16.5" thickBot="1">
      <c r="A240" s="1439"/>
      <c r="B240" s="757" t="s">
        <v>510</v>
      </c>
      <c r="C240" s="758"/>
      <c r="D240" s="759"/>
      <c r="E240" s="759"/>
      <c r="F240" s="764"/>
    </row>
    <row r="241" spans="1:6" ht="16.5" thickBot="1">
      <c r="A241" s="1439"/>
      <c r="B241" s="761" t="s">
        <v>511</v>
      </c>
      <c r="C241" s="762">
        <v>326</v>
      </c>
      <c r="D241" s="763">
        <v>326</v>
      </c>
      <c r="E241" s="763">
        <v>326</v>
      </c>
      <c r="F241" s="764">
        <f t="shared" si="0"/>
        <v>100</v>
      </c>
    </row>
    <row r="242" spans="1:6" ht="16.5" thickBot="1">
      <c r="A242" s="1439"/>
      <c r="B242" s="765" t="s">
        <v>810</v>
      </c>
      <c r="C242" s="785">
        <f>SUM(C230:C241)</f>
        <v>22353</v>
      </c>
      <c r="D242" s="786">
        <f>SUM(D230:D241)</f>
        <v>354344</v>
      </c>
      <c r="E242" s="786">
        <f>SUM(E230:E241)</f>
        <v>346401</v>
      </c>
      <c r="F242" s="778">
        <f t="shared" si="0"/>
        <v>97.7583929740591</v>
      </c>
    </row>
    <row r="243" spans="1:6" ht="16.5" thickBot="1">
      <c r="A243" s="1439" t="s">
        <v>975</v>
      </c>
      <c r="B243" s="768" t="s">
        <v>951</v>
      </c>
      <c r="C243" s="769"/>
      <c r="D243" s="770"/>
      <c r="E243" s="770"/>
      <c r="F243" s="771"/>
    </row>
    <row r="244" spans="1:6" ht="32.25" thickBot="1">
      <c r="A244" s="1439"/>
      <c r="B244" s="757" t="s">
        <v>503</v>
      </c>
      <c r="C244" s="758"/>
      <c r="D244" s="759"/>
      <c r="E244" s="759"/>
      <c r="F244" s="760"/>
    </row>
    <row r="245" spans="1:6" ht="16.5" thickBot="1">
      <c r="A245" s="1439"/>
      <c r="B245" s="757" t="s">
        <v>504</v>
      </c>
      <c r="C245" s="758"/>
      <c r="D245" s="759">
        <v>46532</v>
      </c>
      <c r="E245" s="759">
        <v>46532</v>
      </c>
      <c r="F245" s="764">
        <f>E245/D245*100</f>
        <v>100</v>
      </c>
    </row>
    <row r="246" spans="1:6" ht="16.5" thickBot="1">
      <c r="A246" s="1439"/>
      <c r="B246" s="757" t="s">
        <v>505</v>
      </c>
      <c r="C246" s="758"/>
      <c r="D246" s="759"/>
      <c r="E246" s="759"/>
      <c r="F246" s="764"/>
    </row>
    <row r="247" spans="1:6" ht="32.25" thickBot="1">
      <c r="A247" s="1439"/>
      <c r="B247" s="757" t="s">
        <v>506</v>
      </c>
      <c r="C247" s="758"/>
      <c r="D247" s="759"/>
      <c r="E247" s="759"/>
      <c r="F247" s="764"/>
    </row>
    <row r="248" spans="1:6" ht="16.5" thickBot="1">
      <c r="A248" s="1439"/>
      <c r="B248" s="757" t="s">
        <v>960</v>
      </c>
      <c r="C248" s="758"/>
      <c r="D248" s="759"/>
      <c r="E248" s="759"/>
      <c r="F248" s="764"/>
    </row>
    <row r="249" spans="1:6" ht="16.5" thickBot="1">
      <c r="A249" s="1439"/>
      <c r="B249" s="757" t="s">
        <v>973</v>
      </c>
      <c r="C249" s="758"/>
      <c r="D249" s="759"/>
      <c r="E249" s="759"/>
      <c r="F249" s="764"/>
    </row>
    <row r="250" spans="1:6" ht="16.5" thickBot="1">
      <c r="A250" s="1439"/>
      <c r="B250" s="757" t="s">
        <v>507</v>
      </c>
      <c r="C250" s="758"/>
      <c r="D250" s="759"/>
      <c r="E250" s="759"/>
      <c r="F250" s="764"/>
    </row>
    <row r="251" spans="1:6" ht="16.5" thickBot="1">
      <c r="A251" s="1439"/>
      <c r="B251" s="757" t="s">
        <v>508</v>
      </c>
      <c r="C251" s="758"/>
      <c r="D251" s="759">
        <v>77</v>
      </c>
      <c r="E251" s="759">
        <v>77</v>
      </c>
      <c r="F251" s="764"/>
    </row>
    <row r="252" spans="1:6" ht="32.25" thickBot="1">
      <c r="A252" s="1439"/>
      <c r="B252" s="757" t="s">
        <v>509</v>
      </c>
      <c r="C252" s="758"/>
      <c r="D252" s="759"/>
      <c r="E252" s="759"/>
      <c r="F252" s="764"/>
    </row>
    <row r="253" spans="1:6" ht="16.5" thickBot="1">
      <c r="A253" s="1439"/>
      <c r="B253" s="757" t="s">
        <v>510</v>
      </c>
      <c r="C253" s="758"/>
      <c r="D253" s="759"/>
      <c r="E253" s="759"/>
      <c r="F253" s="764"/>
    </row>
    <row r="254" spans="1:6" ht="16.5" thickBot="1">
      <c r="A254" s="1439"/>
      <c r="B254" s="761" t="s">
        <v>511</v>
      </c>
      <c r="C254" s="762"/>
      <c r="D254" s="763"/>
      <c r="E254" s="763"/>
      <c r="F254" s="764"/>
    </row>
    <row r="255" spans="1:6" ht="16.5" thickBot="1">
      <c r="A255" s="1439"/>
      <c r="B255" s="787" t="s">
        <v>810</v>
      </c>
      <c r="C255" s="788">
        <f>SUM(C243:C254)</f>
        <v>0</v>
      </c>
      <c r="D255" s="789">
        <f>SUM(D243:D254)</f>
        <v>46609</v>
      </c>
      <c r="E255" s="789">
        <f>SUM(E243:E254)</f>
        <v>46609</v>
      </c>
      <c r="F255" s="790">
        <f>E255/D255*100</f>
        <v>100</v>
      </c>
    </row>
    <row r="256" spans="1:6" ht="15.75">
      <c r="A256" s="1442" t="s">
        <v>1259</v>
      </c>
      <c r="B256" s="791" t="s">
        <v>951</v>
      </c>
      <c r="C256" s="792"/>
      <c r="D256" s="793"/>
      <c r="E256" s="793"/>
      <c r="F256" s="794"/>
    </row>
    <row r="257" spans="1:6" ht="32.25" thickBot="1">
      <c r="A257" s="1443"/>
      <c r="B257" s="795" t="s">
        <v>503</v>
      </c>
      <c r="C257" s="796"/>
      <c r="D257" s="797"/>
      <c r="E257" s="797"/>
      <c r="F257" s="798"/>
    </row>
    <row r="258" spans="1:6" ht="15.75">
      <c r="A258" s="1443"/>
      <c r="B258" s="795" t="s">
        <v>504</v>
      </c>
      <c r="C258" s="796"/>
      <c r="D258" s="799">
        <v>27084</v>
      </c>
      <c r="E258" s="799">
        <v>61481</v>
      </c>
      <c r="F258" s="790">
        <f>E258/D258*100</f>
        <v>227.00118150937826</v>
      </c>
    </row>
    <row r="259" spans="1:6" ht="15.75">
      <c r="A259" s="1443"/>
      <c r="B259" s="795" t="s">
        <v>505</v>
      </c>
      <c r="C259" s="796"/>
      <c r="D259" s="797"/>
      <c r="E259" s="797"/>
      <c r="F259" s="798"/>
    </row>
    <row r="260" spans="1:6" ht="31.5">
      <c r="A260" s="1443"/>
      <c r="B260" s="795" t="s">
        <v>506</v>
      </c>
      <c r="C260" s="796"/>
      <c r="D260" s="797"/>
      <c r="E260" s="797"/>
      <c r="F260" s="798"/>
    </row>
    <row r="261" spans="1:6" ht="15.75">
      <c r="A261" s="1443"/>
      <c r="B261" s="795" t="s">
        <v>960</v>
      </c>
      <c r="C261" s="796"/>
      <c r="D261" s="797"/>
      <c r="E261" s="797"/>
      <c r="F261" s="798"/>
    </row>
    <row r="262" spans="1:6" ht="15.75">
      <c r="A262" s="1443"/>
      <c r="B262" s="795" t="s">
        <v>973</v>
      </c>
      <c r="C262" s="796"/>
      <c r="D262" s="797"/>
      <c r="E262" s="797"/>
      <c r="F262" s="798"/>
    </row>
    <row r="263" spans="1:6" ht="15.75">
      <c r="A263" s="1443"/>
      <c r="B263" s="795" t="s">
        <v>507</v>
      </c>
      <c r="C263" s="796"/>
      <c r="D263" s="797"/>
      <c r="E263" s="797"/>
      <c r="F263" s="798"/>
    </row>
    <row r="264" spans="1:6" ht="15.75">
      <c r="A264" s="1443"/>
      <c r="B264" s="795" t="s">
        <v>508</v>
      </c>
      <c r="C264" s="796"/>
      <c r="D264" s="797"/>
      <c r="E264" s="797"/>
      <c r="F264" s="798"/>
    </row>
    <row r="265" spans="1:6" ht="31.5">
      <c r="A265" s="1443"/>
      <c r="B265" s="795" t="s">
        <v>509</v>
      </c>
      <c r="C265" s="796"/>
      <c r="D265" s="797"/>
      <c r="E265" s="797"/>
      <c r="F265" s="798"/>
    </row>
    <row r="266" spans="1:6" ht="15.75">
      <c r="A266" s="1443"/>
      <c r="B266" s="795" t="s">
        <v>510</v>
      </c>
      <c r="C266" s="796"/>
      <c r="D266" s="797"/>
      <c r="E266" s="797"/>
      <c r="F266" s="798"/>
    </row>
    <row r="267" spans="1:6" ht="16.5" thickBot="1">
      <c r="A267" s="1443"/>
      <c r="B267" s="800" t="s">
        <v>511</v>
      </c>
      <c r="C267" s="801"/>
      <c r="D267" s="802"/>
      <c r="E267" s="802"/>
      <c r="F267" s="803"/>
    </row>
    <row r="268" spans="1:6" ht="16.5" thickBot="1">
      <c r="A268" s="1444"/>
      <c r="B268" s="804" t="s">
        <v>810</v>
      </c>
      <c r="C268" s="786">
        <f>SUM(C256:C267)</f>
        <v>0</v>
      </c>
      <c r="D268" s="786">
        <f>SUM(D256:D267)</f>
        <v>27084</v>
      </c>
      <c r="E268" s="786">
        <f>SUM(E256:E267)</f>
        <v>61481</v>
      </c>
      <c r="F268" s="790">
        <f>E268/D268*100</f>
        <v>227.00118150937826</v>
      </c>
    </row>
    <row r="269" spans="1:6" ht="16.5" thickBot="1">
      <c r="A269" s="1438" t="s">
        <v>522</v>
      </c>
      <c r="B269" s="753" t="s">
        <v>951</v>
      </c>
      <c r="C269" s="769"/>
      <c r="D269" s="770"/>
      <c r="E269" s="755">
        <v>96</v>
      </c>
      <c r="F269" s="756"/>
    </row>
    <row r="270" spans="1:6" ht="32.25" thickBot="1">
      <c r="A270" s="1438"/>
      <c r="B270" s="757" t="s">
        <v>503</v>
      </c>
      <c r="C270" s="758"/>
      <c r="D270" s="759"/>
      <c r="E270" s="759"/>
      <c r="F270" s="760"/>
    </row>
    <row r="271" spans="1:6" ht="16.5" thickBot="1">
      <c r="A271" s="1438"/>
      <c r="B271" s="757" t="s">
        <v>504</v>
      </c>
      <c r="C271" s="758">
        <v>1466</v>
      </c>
      <c r="D271" s="759">
        <v>2332</v>
      </c>
      <c r="E271" s="759">
        <v>2152</v>
      </c>
      <c r="F271" s="790">
        <f>E271/D271*100</f>
        <v>92.28130360205832</v>
      </c>
    </row>
    <row r="272" spans="1:6" ht="16.5" thickBot="1">
      <c r="A272" s="1438"/>
      <c r="B272" s="757" t="s">
        <v>505</v>
      </c>
      <c r="C272" s="758"/>
      <c r="D272" s="759"/>
      <c r="E272" s="759"/>
      <c r="F272" s="760"/>
    </row>
    <row r="273" spans="1:6" ht="32.25" thickBot="1">
      <c r="A273" s="1438"/>
      <c r="B273" s="757" t="s">
        <v>506</v>
      </c>
      <c r="C273" s="758"/>
      <c r="D273" s="759"/>
      <c r="E273" s="759"/>
      <c r="F273" s="760"/>
    </row>
    <row r="274" spans="1:6" ht="16.5" thickBot="1">
      <c r="A274" s="1438"/>
      <c r="B274" s="757" t="s">
        <v>960</v>
      </c>
      <c r="C274" s="758"/>
      <c r="D274" s="759"/>
      <c r="E274" s="759"/>
      <c r="F274" s="760"/>
    </row>
    <row r="275" spans="1:6" ht="16.5" thickBot="1">
      <c r="A275" s="1438"/>
      <c r="B275" s="757" t="s">
        <v>973</v>
      </c>
      <c r="C275" s="758"/>
      <c r="D275" s="759"/>
      <c r="E275" s="759"/>
      <c r="F275" s="760"/>
    </row>
    <row r="276" spans="1:6" ht="16.5" thickBot="1">
      <c r="A276" s="1438"/>
      <c r="B276" s="757" t="s">
        <v>507</v>
      </c>
      <c r="C276" s="758"/>
      <c r="D276" s="759"/>
      <c r="E276" s="759"/>
      <c r="F276" s="760"/>
    </row>
    <row r="277" spans="1:6" ht="16.5" thickBot="1">
      <c r="A277" s="1438"/>
      <c r="B277" s="757" t="s">
        <v>508</v>
      </c>
      <c r="C277" s="758"/>
      <c r="D277" s="759"/>
      <c r="E277" s="759">
        <v>75</v>
      </c>
      <c r="F277" s="760"/>
    </row>
    <row r="278" spans="1:6" ht="32.25" thickBot="1">
      <c r="A278" s="1438"/>
      <c r="B278" s="757" t="s">
        <v>509</v>
      </c>
      <c r="C278" s="758"/>
      <c r="D278" s="759"/>
      <c r="E278" s="759"/>
      <c r="F278" s="760"/>
    </row>
    <row r="279" spans="1:6" ht="16.5" thickBot="1">
      <c r="A279" s="1438"/>
      <c r="B279" s="757" t="s">
        <v>510</v>
      </c>
      <c r="C279" s="758"/>
      <c r="D279" s="759"/>
      <c r="E279" s="759"/>
      <c r="F279" s="760"/>
    </row>
    <row r="280" spans="1:6" ht="16.5" thickBot="1">
      <c r="A280" s="1438"/>
      <c r="B280" s="761" t="s">
        <v>511</v>
      </c>
      <c r="C280" s="762"/>
      <c r="D280" s="763"/>
      <c r="E280" s="763"/>
      <c r="F280" s="764"/>
    </row>
    <row r="281" spans="1:6" ht="16.5" thickBot="1">
      <c r="A281" s="1438"/>
      <c r="B281" s="765" t="s">
        <v>810</v>
      </c>
      <c r="C281" s="766">
        <f>SUM(C269:C280)</f>
        <v>1466</v>
      </c>
      <c r="D281" s="767">
        <f>SUM(D269:D280)</f>
        <v>2332</v>
      </c>
      <c r="E281" s="767">
        <f>SUM(E269:E280)</f>
        <v>2323</v>
      </c>
      <c r="F281" s="752">
        <f>E281/D281*100</f>
        <v>99.61406518010291</v>
      </c>
    </row>
    <row r="282" spans="1:6" ht="16.5" thickBot="1">
      <c r="A282" s="774" t="s">
        <v>501</v>
      </c>
      <c r="B282" s="775" t="s">
        <v>863</v>
      </c>
      <c r="C282" s="775" t="s">
        <v>963</v>
      </c>
      <c r="D282" s="775" t="s">
        <v>964</v>
      </c>
      <c r="E282" s="775" t="s">
        <v>965</v>
      </c>
      <c r="F282" s="776" t="s">
        <v>1014</v>
      </c>
    </row>
    <row r="283" spans="1:6" ht="16.5" thickBot="1">
      <c r="A283" s="1439" t="s">
        <v>921</v>
      </c>
      <c r="B283" s="768" t="s">
        <v>951</v>
      </c>
      <c r="C283" s="769">
        <v>674</v>
      </c>
      <c r="D283" s="770">
        <v>674</v>
      </c>
      <c r="E283" s="770">
        <v>2151</v>
      </c>
      <c r="F283" s="764">
        <f>E283/D283*100</f>
        <v>319.13946587537095</v>
      </c>
    </row>
    <row r="284" spans="1:6" ht="32.25" thickBot="1">
      <c r="A284" s="1439"/>
      <c r="B284" s="757" t="s">
        <v>503</v>
      </c>
      <c r="C284" s="758"/>
      <c r="D284" s="759"/>
      <c r="E284" s="759"/>
      <c r="F284" s="760"/>
    </row>
    <row r="285" spans="1:6" ht="16.5" thickBot="1">
      <c r="A285" s="1439"/>
      <c r="B285" s="757" t="s">
        <v>504</v>
      </c>
      <c r="C285" s="758"/>
      <c r="D285" s="759"/>
      <c r="E285" s="759"/>
      <c r="F285" s="760"/>
    </row>
    <row r="286" spans="1:6" ht="16.5" thickBot="1">
      <c r="A286" s="1439"/>
      <c r="B286" s="757" t="s">
        <v>505</v>
      </c>
      <c r="C286" s="758"/>
      <c r="D286" s="759"/>
      <c r="E286" s="759"/>
      <c r="F286" s="760"/>
    </row>
    <row r="287" spans="1:6" ht="32.25" thickBot="1">
      <c r="A287" s="1439"/>
      <c r="B287" s="757" t="s">
        <v>506</v>
      </c>
      <c r="C287" s="758"/>
      <c r="D287" s="759"/>
      <c r="E287" s="759"/>
      <c r="F287" s="760"/>
    </row>
    <row r="288" spans="1:6" ht="16.5" thickBot="1">
      <c r="A288" s="1439"/>
      <c r="B288" s="757" t="s">
        <v>960</v>
      </c>
      <c r="C288" s="758"/>
      <c r="D288" s="759"/>
      <c r="E288" s="759"/>
      <c r="F288" s="760"/>
    </row>
    <row r="289" spans="1:6" ht="16.5" thickBot="1">
      <c r="A289" s="1439"/>
      <c r="B289" s="757" t="s">
        <v>973</v>
      </c>
      <c r="C289" s="758"/>
      <c r="D289" s="759"/>
      <c r="E289" s="759"/>
      <c r="F289" s="760"/>
    </row>
    <row r="290" spans="1:6" ht="16.5" thickBot="1">
      <c r="A290" s="1439"/>
      <c r="B290" s="757" t="s">
        <v>507</v>
      </c>
      <c r="C290" s="758"/>
      <c r="D290" s="759"/>
      <c r="E290" s="759"/>
      <c r="F290" s="760"/>
    </row>
    <row r="291" spans="1:6" ht="16.5" thickBot="1">
      <c r="A291" s="1439"/>
      <c r="B291" s="757" t="s">
        <v>508</v>
      </c>
      <c r="C291" s="758"/>
      <c r="D291" s="759"/>
      <c r="E291" s="759"/>
      <c r="F291" s="760"/>
    </row>
    <row r="292" spans="1:6" ht="32.25" thickBot="1">
      <c r="A292" s="1439"/>
      <c r="B292" s="757" t="s">
        <v>509</v>
      </c>
      <c r="C292" s="758"/>
      <c r="D292" s="759"/>
      <c r="E292" s="759"/>
      <c r="F292" s="760"/>
    </row>
    <row r="293" spans="1:6" ht="16.5" thickBot="1">
      <c r="A293" s="1439"/>
      <c r="B293" s="757" t="s">
        <v>510</v>
      </c>
      <c r="C293" s="758"/>
      <c r="D293" s="759"/>
      <c r="E293" s="759"/>
      <c r="F293" s="760"/>
    </row>
    <row r="294" spans="1:6" ht="16.5" thickBot="1">
      <c r="A294" s="1439"/>
      <c r="B294" s="761" t="s">
        <v>511</v>
      </c>
      <c r="C294" s="762"/>
      <c r="D294" s="763"/>
      <c r="E294" s="763"/>
      <c r="F294" s="764"/>
    </row>
    <row r="295" spans="1:6" ht="16.5" thickBot="1">
      <c r="A295" s="1439"/>
      <c r="B295" s="765" t="s">
        <v>810</v>
      </c>
      <c r="C295" s="788">
        <f>SUM(C283:C294)</f>
        <v>674</v>
      </c>
      <c r="D295" s="789">
        <f>SUM(D283:D294)</f>
        <v>674</v>
      </c>
      <c r="E295" s="789">
        <f>SUM(E283:E294)</f>
        <v>2151</v>
      </c>
      <c r="F295" s="790">
        <f aca="true" t="shared" si="1" ref="F295:F308">E295/D295*100</f>
        <v>319.13946587537095</v>
      </c>
    </row>
    <row r="296" spans="1:6" s="808" customFormat="1" ht="16.5" thickBot="1">
      <c r="A296" s="1439" t="s">
        <v>810</v>
      </c>
      <c r="B296" s="805" t="s">
        <v>951</v>
      </c>
      <c r="C296" s="806">
        <f>C283+C269+C230+C138+C125+C72+C58+C45+C32+C19+C98+C243+C204+C190+C177+C164+C151+C111+C85+C6+C217+C256</f>
        <v>12191</v>
      </c>
      <c r="D296" s="806">
        <f>D283+D269+D230+D138+D125+D72+D58+D45+D32+D19+D98+D243+D204+D190+D177+D164+D151+D111+D85+D6+D217+D256</f>
        <v>22353</v>
      </c>
      <c r="E296" s="806">
        <f>E283+E269+E230+E138+E125+E72+E58+E45+E32+E19+E98+E243+E204+E190+E177+E164+E151+E111+E85+E6+E217+E256</f>
        <v>25790</v>
      </c>
      <c r="F296" s="807">
        <f t="shared" si="1"/>
        <v>115.37601216838904</v>
      </c>
    </row>
    <row r="297" spans="1:9" s="808" customFormat="1" ht="32.25" thickBot="1">
      <c r="A297" s="1439"/>
      <c r="B297" s="809" t="s">
        <v>503</v>
      </c>
      <c r="C297" s="806">
        <f aca="true" t="shared" si="2" ref="C297:E307">C284+C270+C231+C139+C126+C73+C59+C46+C33+C20+C99+C244+C205+C191+C178+C165+C152+C112+C86+C7+C218+C257</f>
        <v>329531</v>
      </c>
      <c r="D297" s="806">
        <f t="shared" si="2"/>
        <v>336764</v>
      </c>
      <c r="E297" s="806">
        <f t="shared" si="2"/>
        <v>336758</v>
      </c>
      <c r="F297" s="810">
        <f t="shared" si="1"/>
        <v>99.99821833687686</v>
      </c>
      <c r="I297" s="811"/>
    </row>
    <row r="298" spans="1:9" s="808" customFormat="1" ht="16.5" thickBot="1">
      <c r="A298" s="1439"/>
      <c r="B298" s="809" t="s">
        <v>504</v>
      </c>
      <c r="C298" s="806">
        <f t="shared" si="2"/>
        <v>24188</v>
      </c>
      <c r="D298" s="806">
        <f t="shared" si="2"/>
        <v>397440</v>
      </c>
      <c r="E298" s="806">
        <f t="shared" si="2"/>
        <v>424771</v>
      </c>
      <c r="F298" s="810">
        <f t="shared" si="1"/>
        <v>106.87676127214169</v>
      </c>
      <c r="I298" s="811"/>
    </row>
    <row r="299" spans="1:9" s="808" customFormat="1" ht="16.5" thickBot="1">
      <c r="A299" s="1439"/>
      <c r="B299" s="809" t="s">
        <v>505</v>
      </c>
      <c r="C299" s="806">
        <f t="shared" si="2"/>
        <v>355934</v>
      </c>
      <c r="D299" s="806">
        <f t="shared" si="2"/>
        <v>415990</v>
      </c>
      <c r="E299" s="806">
        <f t="shared" si="2"/>
        <v>90187</v>
      </c>
      <c r="F299" s="810">
        <f t="shared" si="1"/>
        <v>21.680088463664994</v>
      </c>
      <c r="I299" s="811"/>
    </row>
    <row r="300" spans="1:9" s="808" customFormat="1" ht="32.25" thickBot="1">
      <c r="A300" s="1439"/>
      <c r="B300" s="809" t="s">
        <v>506</v>
      </c>
      <c r="C300" s="806">
        <f t="shared" si="2"/>
        <v>0</v>
      </c>
      <c r="D300" s="806">
        <f t="shared" si="2"/>
        <v>47837</v>
      </c>
      <c r="E300" s="806">
        <f t="shared" si="2"/>
        <v>47837</v>
      </c>
      <c r="F300" s="810">
        <f t="shared" si="1"/>
        <v>100</v>
      </c>
      <c r="I300" s="811"/>
    </row>
    <row r="301" spans="1:6" s="808" customFormat="1" ht="16.5" thickBot="1">
      <c r="A301" s="1439"/>
      <c r="B301" s="809" t="s">
        <v>960</v>
      </c>
      <c r="C301" s="806">
        <f t="shared" si="2"/>
        <v>62773</v>
      </c>
      <c r="D301" s="806">
        <f t="shared" si="2"/>
        <v>65615</v>
      </c>
      <c r="E301" s="806">
        <f t="shared" si="2"/>
        <v>69048</v>
      </c>
      <c r="F301" s="810">
        <f t="shared" si="1"/>
        <v>105.2320353577688</v>
      </c>
    </row>
    <row r="302" spans="1:6" s="808" customFormat="1" ht="16.5" thickBot="1">
      <c r="A302" s="1439"/>
      <c r="B302" s="809" t="s">
        <v>973</v>
      </c>
      <c r="C302" s="806">
        <f t="shared" si="2"/>
        <v>7206</v>
      </c>
      <c r="D302" s="806">
        <f t="shared" si="2"/>
        <v>7266</v>
      </c>
      <c r="E302" s="806">
        <f t="shared" si="2"/>
        <v>7039</v>
      </c>
      <c r="F302" s="810">
        <f t="shared" si="1"/>
        <v>96.87586017065786</v>
      </c>
    </row>
    <row r="303" spans="1:6" s="808" customFormat="1" ht="16.5" thickBot="1">
      <c r="A303" s="1439"/>
      <c r="B303" s="809" t="s">
        <v>507</v>
      </c>
      <c r="C303" s="806">
        <f t="shared" si="2"/>
        <v>0</v>
      </c>
      <c r="D303" s="806">
        <f t="shared" si="2"/>
        <v>2502</v>
      </c>
      <c r="E303" s="806">
        <f t="shared" si="2"/>
        <v>2502</v>
      </c>
      <c r="F303" s="810">
        <f t="shared" si="1"/>
        <v>100</v>
      </c>
    </row>
    <row r="304" spans="1:6" s="808" customFormat="1" ht="16.5" thickBot="1">
      <c r="A304" s="1439"/>
      <c r="B304" s="809" t="s">
        <v>508</v>
      </c>
      <c r="C304" s="806">
        <f t="shared" si="2"/>
        <v>0</v>
      </c>
      <c r="D304" s="806">
        <f t="shared" si="2"/>
        <v>517</v>
      </c>
      <c r="E304" s="806">
        <f t="shared" si="2"/>
        <v>592</v>
      </c>
      <c r="F304" s="810">
        <f t="shared" si="1"/>
        <v>114.50676982591877</v>
      </c>
    </row>
    <row r="305" spans="1:6" s="808" customFormat="1" ht="32.25" thickBot="1">
      <c r="A305" s="1439"/>
      <c r="B305" s="809" t="s">
        <v>509</v>
      </c>
      <c r="C305" s="806">
        <f t="shared" si="2"/>
        <v>0</v>
      </c>
      <c r="D305" s="806">
        <f t="shared" si="2"/>
        <v>387</v>
      </c>
      <c r="E305" s="806">
        <f t="shared" si="2"/>
        <v>242</v>
      </c>
      <c r="F305" s="810">
        <f t="shared" si="1"/>
        <v>62.532299741602074</v>
      </c>
    </row>
    <row r="306" spans="1:6" s="808" customFormat="1" ht="16.5" thickBot="1">
      <c r="A306" s="1439"/>
      <c r="B306" s="809" t="s">
        <v>510</v>
      </c>
      <c r="C306" s="806">
        <f t="shared" si="2"/>
        <v>98353</v>
      </c>
      <c r="D306" s="806">
        <f t="shared" si="2"/>
        <v>119036</v>
      </c>
      <c r="E306" s="806">
        <f t="shared" si="2"/>
        <v>58369</v>
      </c>
      <c r="F306" s="810">
        <f t="shared" si="1"/>
        <v>49.03474579118922</v>
      </c>
    </row>
    <row r="307" spans="1:6" s="808" customFormat="1" ht="16.5" thickBot="1">
      <c r="A307" s="1439"/>
      <c r="B307" s="812" t="s">
        <v>511</v>
      </c>
      <c r="C307" s="806">
        <f t="shared" si="2"/>
        <v>22114</v>
      </c>
      <c r="D307" s="806">
        <f t="shared" si="2"/>
        <v>22114</v>
      </c>
      <c r="E307" s="806">
        <f t="shared" si="2"/>
        <v>25360</v>
      </c>
      <c r="F307" s="813">
        <f t="shared" si="1"/>
        <v>114.67848421814236</v>
      </c>
    </row>
    <row r="308" spans="1:6" s="808" customFormat="1" ht="16.5" thickBot="1">
      <c r="A308" s="1439"/>
      <c r="B308" s="765" t="s">
        <v>810</v>
      </c>
      <c r="C308" s="814">
        <f>SUM(C296:C307)</f>
        <v>912290</v>
      </c>
      <c r="D308" s="815">
        <f>SUM(D296:D307)</f>
        <v>1437821</v>
      </c>
      <c r="E308" s="815">
        <f>SUM(E296:E307)</f>
        <v>1088495</v>
      </c>
      <c r="F308" s="816">
        <f t="shared" si="1"/>
        <v>75.7044861634376</v>
      </c>
    </row>
    <row r="311" ht="12.75">
      <c r="E311" s="630"/>
    </row>
    <row r="312" ht="12.75">
      <c r="E312" s="817"/>
    </row>
  </sheetData>
  <sheetProtection/>
  <mergeCells count="24">
    <mergeCell ref="A230:A242"/>
    <mergeCell ref="A243:A255"/>
    <mergeCell ref="A256:A268"/>
    <mergeCell ref="A269:A281"/>
    <mergeCell ref="A283:A295"/>
    <mergeCell ref="A296:A308"/>
    <mergeCell ref="A151:A163"/>
    <mergeCell ref="A164:A176"/>
    <mergeCell ref="A177:A189"/>
    <mergeCell ref="A190:A202"/>
    <mergeCell ref="A204:A216"/>
    <mergeCell ref="A217:A229"/>
    <mergeCell ref="A72:A84"/>
    <mergeCell ref="A85:A97"/>
    <mergeCell ref="A98:A110"/>
    <mergeCell ref="A111:A123"/>
    <mergeCell ref="A125:A137"/>
    <mergeCell ref="A138:A150"/>
    <mergeCell ref="A1:F1"/>
    <mergeCell ref="A6:A18"/>
    <mergeCell ref="A19:A31"/>
    <mergeCell ref="A32:A44"/>
    <mergeCell ref="A45:A57"/>
    <mergeCell ref="A58:A7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5" r:id="rId1"/>
  <headerFooter alignWithMargins="0">
    <oddHeader>&amp;R1/1.sz. melléklete
...../2014. (......) Egyek Önk.</oddHeader>
  </headerFooter>
  <rowBreaks count="4" manualBreakCount="4">
    <brk id="70" max="255" man="1"/>
    <brk id="123" max="255" man="1"/>
    <brk id="202" max="255" man="1"/>
    <brk id="281" max="255" man="1"/>
  </rowBreaks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J69"/>
  <sheetViews>
    <sheetView workbookViewId="0" topLeftCell="B52">
      <selection activeCell="F70" sqref="F70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2.375" style="251" customWidth="1"/>
    <col min="4" max="4" width="53.375" style="0" customWidth="1"/>
    <col min="5" max="5" width="14.125" style="477" customWidth="1"/>
    <col min="6" max="6" width="15.375" style="477" customWidth="1"/>
    <col min="7" max="7" width="13.00390625" style="609" customWidth="1"/>
    <col min="8" max="8" width="12.375" style="0" customWidth="1"/>
    <col min="9" max="10" width="12.625" style="23" bestFit="1" customWidth="1"/>
  </cols>
  <sheetData>
    <row r="1" spans="3:10" s="33" customFormat="1" ht="12.75">
      <c r="C1" s="435"/>
      <c r="G1" s="607"/>
      <c r="I1" s="436"/>
      <c r="J1" s="436"/>
    </row>
    <row r="2" spans="2:10" s="33" customFormat="1" ht="35.25" customHeight="1">
      <c r="B2" s="1519" t="s">
        <v>1395</v>
      </c>
      <c r="C2" s="1519"/>
      <c r="D2" s="1519"/>
      <c r="E2" s="1519"/>
      <c r="F2" s="1519"/>
      <c r="G2" s="1519"/>
      <c r="H2" s="1519"/>
      <c r="I2" s="436"/>
      <c r="J2" s="436"/>
    </row>
    <row r="3" spans="2:10" s="33" customFormat="1" ht="13.5" customHeight="1">
      <c r="B3" s="1428"/>
      <c r="C3" s="1428"/>
      <c r="D3" s="1428"/>
      <c r="E3" s="1428"/>
      <c r="F3" s="1428"/>
      <c r="G3" s="1428"/>
      <c r="H3" s="1428"/>
      <c r="I3" s="436"/>
      <c r="J3" s="436"/>
    </row>
    <row r="4" spans="3:10" s="33" customFormat="1" ht="12.75">
      <c r="C4" s="435"/>
      <c r="G4" s="607"/>
      <c r="I4" s="436"/>
      <c r="J4" s="436"/>
    </row>
    <row r="5" spans="2:10" s="33" customFormat="1" ht="20.25" customHeight="1">
      <c r="B5" s="1520" t="s">
        <v>1396</v>
      </c>
      <c r="C5" s="1520"/>
      <c r="D5" s="1520"/>
      <c r="E5" s="1520"/>
      <c r="F5" s="1520"/>
      <c r="G5" s="1520"/>
      <c r="H5" s="1520"/>
      <c r="I5" s="436"/>
      <c r="J5" s="436"/>
    </row>
    <row r="6" spans="3:10" s="33" customFormat="1" ht="12.75">
      <c r="C6" s="435"/>
      <c r="G6" s="1526" t="s">
        <v>851</v>
      </c>
      <c r="H6" s="1526"/>
      <c r="I6" s="436"/>
      <c r="J6" s="436"/>
    </row>
    <row r="7" spans="3:10" s="33" customFormat="1" ht="13.5" thickBot="1">
      <c r="C7" s="435"/>
      <c r="G7" s="437"/>
      <c r="I7" s="436"/>
      <c r="J7" s="436"/>
    </row>
    <row r="8" spans="2:10" s="33" customFormat="1" ht="30" customHeight="1" thickBot="1">
      <c r="B8" s="438" t="s">
        <v>595</v>
      </c>
      <c r="C8" s="250" t="s">
        <v>849</v>
      </c>
      <c r="D8" s="439" t="s">
        <v>850</v>
      </c>
      <c r="E8" s="440" t="s">
        <v>596</v>
      </c>
      <c r="F8" s="440" t="s">
        <v>597</v>
      </c>
      <c r="G8" s="438" t="s">
        <v>598</v>
      </c>
      <c r="H8" s="441" t="s">
        <v>599</v>
      </c>
      <c r="I8" s="442"/>
      <c r="J8" s="442"/>
    </row>
    <row r="9" spans="2:10" s="33" customFormat="1" ht="21" customHeight="1">
      <c r="B9" s="443" t="s">
        <v>798</v>
      </c>
      <c r="C9" s="444">
        <v>412000</v>
      </c>
      <c r="D9" s="445" t="s">
        <v>923</v>
      </c>
      <c r="E9" s="446">
        <v>6488</v>
      </c>
      <c r="F9" s="446"/>
      <c r="G9" s="447"/>
      <c r="H9" s="448"/>
      <c r="I9" s="436"/>
      <c r="J9" s="436"/>
    </row>
    <row r="10" spans="2:10" s="33" customFormat="1" ht="21" customHeight="1">
      <c r="B10" s="443" t="s">
        <v>802</v>
      </c>
      <c r="C10" s="444">
        <v>429900</v>
      </c>
      <c r="D10" s="445" t="s">
        <v>923</v>
      </c>
      <c r="E10" s="449"/>
      <c r="F10" s="449">
        <v>5815</v>
      </c>
      <c r="G10" s="450"/>
      <c r="H10" s="448"/>
      <c r="I10" s="436"/>
      <c r="J10" s="436"/>
    </row>
    <row r="11" spans="2:10" s="33" customFormat="1" ht="21" customHeight="1">
      <c r="B11" s="443" t="s">
        <v>806</v>
      </c>
      <c r="C11" s="444">
        <v>412000</v>
      </c>
      <c r="D11" s="445" t="s">
        <v>600</v>
      </c>
      <c r="E11" s="449">
        <v>500</v>
      </c>
      <c r="F11" s="449"/>
      <c r="G11" s="450"/>
      <c r="H11" s="448"/>
      <c r="I11" s="436"/>
      <c r="J11" s="436"/>
    </row>
    <row r="12" spans="2:10" s="33" customFormat="1" ht="21" customHeight="1">
      <c r="B12" s="443" t="s">
        <v>800</v>
      </c>
      <c r="C12" s="444">
        <v>429900</v>
      </c>
      <c r="D12" s="445" t="s">
        <v>600</v>
      </c>
      <c r="E12" s="449"/>
      <c r="F12" s="449">
        <v>500</v>
      </c>
      <c r="G12" s="450"/>
      <c r="H12" s="448"/>
      <c r="I12" s="436"/>
      <c r="J12" s="436"/>
    </row>
    <row r="13" spans="2:10" s="33" customFormat="1" ht="21" customHeight="1">
      <c r="B13" s="443" t="s">
        <v>803</v>
      </c>
      <c r="C13" s="444">
        <v>412000</v>
      </c>
      <c r="D13" s="445" t="s">
        <v>944</v>
      </c>
      <c r="E13" s="449">
        <v>700</v>
      </c>
      <c r="F13" s="449"/>
      <c r="G13" s="450"/>
      <c r="H13" s="448"/>
      <c r="I13" s="436"/>
      <c r="J13" s="436"/>
    </row>
    <row r="14" spans="2:10" s="33" customFormat="1" ht="21" customHeight="1">
      <c r="B14" s="443" t="s">
        <v>807</v>
      </c>
      <c r="C14" s="444">
        <v>429900</v>
      </c>
      <c r="D14" s="445" t="s">
        <v>944</v>
      </c>
      <c r="E14" s="451"/>
      <c r="F14" s="451">
        <v>2200</v>
      </c>
      <c r="G14" s="452">
        <v>1171</v>
      </c>
      <c r="H14" s="604">
        <f>G14/F14*100</f>
        <v>53.22727272727272</v>
      </c>
      <c r="I14" s="436"/>
      <c r="J14" s="436"/>
    </row>
    <row r="15" spans="2:10" s="33" customFormat="1" ht="21" customHeight="1" thickBot="1">
      <c r="B15" s="443" t="s">
        <v>801</v>
      </c>
      <c r="C15" s="444">
        <v>429900</v>
      </c>
      <c r="D15" s="445" t="s">
        <v>924</v>
      </c>
      <c r="E15" s="451">
        <v>4000</v>
      </c>
      <c r="F15" s="451">
        <v>4000</v>
      </c>
      <c r="G15" s="452"/>
      <c r="H15" s="605">
        <f>G15/F15*100</f>
        <v>0</v>
      </c>
      <c r="I15" s="436"/>
      <c r="J15" s="436"/>
    </row>
    <row r="16" spans="2:10" s="33" customFormat="1" ht="21" customHeight="1" thickBot="1">
      <c r="B16" s="1521" t="s">
        <v>601</v>
      </c>
      <c r="C16" s="1521"/>
      <c r="D16" s="1521"/>
      <c r="E16" s="453">
        <f>SUM(E9:E15)</f>
        <v>11688</v>
      </c>
      <c r="F16" s="453">
        <f>SUM(F9:F15)</f>
        <v>12515</v>
      </c>
      <c r="G16" s="454">
        <f>SUM(G9:G15)</f>
        <v>1171</v>
      </c>
      <c r="H16" s="606">
        <f>G16/F16*100</f>
        <v>9.356771873751498</v>
      </c>
      <c r="I16" s="436"/>
      <c r="J16" s="436"/>
    </row>
    <row r="17" spans="3:10" s="33" customFormat="1" ht="21" customHeight="1">
      <c r="C17" s="435"/>
      <c r="G17" s="607"/>
      <c r="I17" s="436"/>
      <c r="J17" s="436"/>
    </row>
    <row r="18" spans="2:10" s="33" customFormat="1" ht="17.25" customHeight="1">
      <c r="B18" s="1520" t="s">
        <v>1397</v>
      </c>
      <c r="C18" s="1520"/>
      <c r="D18" s="1520"/>
      <c r="E18" s="1520"/>
      <c r="F18" s="1520"/>
      <c r="G18" s="1520"/>
      <c r="H18" s="1520"/>
      <c r="I18" s="436"/>
      <c r="J18" s="436"/>
    </row>
    <row r="19" spans="2:10" s="33" customFormat="1" ht="21" customHeight="1" thickBot="1">
      <c r="B19" s="455"/>
      <c r="C19" s="456"/>
      <c r="D19" s="455"/>
      <c r="G19" s="1525" t="s">
        <v>851</v>
      </c>
      <c r="H19" s="1525"/>
      <c r="I19" s="436"/>
      <c r="J19" s="436"/>
    </row>
    <row r="20" spans="2:10" s="33" customFormat="1" ht="32.25" customHeight="1" thickBot="1">
      <c r="B20" s="438" t="s">
        <v>595</v>
      </c>
      <c r="C20" s="250" t="s">
        <v>849</v>
      </c>
      <c r="D20" s="440" t="s">
        <v>852</v>
      </c>
      <c r="E20" s="440" t="s">
        <v>596</v>
      </c>
      <c r="F20" s="440" t="s">
        <v>597</v>
      </c>
      <c r="G20" s="438" t="s">
        <v>598</v>
      </c>
      <c r="H20" s="457" t="s">
        <v>599</v>
      </c>
      <c r="I20" s="436"/>
      <c r="J20" s="458"/>
    </row>
    <row r="21" spans="2:10" s="33" customFormat="1" ht="21" customHeight="1" thickBot="1">
      <c r="B21" s="459" t="s">
        <v>798</v>
      </c>
      <c r="C21" s="1338">
        <v>390002</v>
      </c>
      <c r="D21" s="1347" t="s">
        <v>934</v>
      </c>
      <c r="E21" s="1342">
        <v>12510</v>
      </c>
      <c r="F21" s="460">
        <v>13589</v>
      </c>
      <c r="G21" s="446">
        <v>7705</v>
      </c>
      <c r="H21" s="461">
        <f>G21/F21*100</f>
        <v>56.70027227904924</v>
      </c>
      <c r="I21" s="436"/>
      <c r="J21" s="458"/>
    </row>
    <row r="22" spans="2:10" s="33" customFormat="1" ht="36" customHeight="1" thickBot="1">
      <c r="B22" s="459" t="s">
        <v>802</v>
      </c>
      <c r="C22" s="1339">
        <v>390002</v>
      </c>
      <c r="D22" s="1348" t="s">
        <v>945</v>
      </c>
      <c r="E22" s="464">
        <v>320022</v>
      </c>
      <c r="F22" s="463">
        <v>320022</v>
      </c>
      <c r="G22" s="462">
        <v>10066</v>
      </c>
      <c r="H22" s="464">
        <f aca="true" t="shared" si="0" ref="H22:H61">G22/F22*100</f>
        <v>3.145408753148221</v>
      </c>
      <c r="I22" s="436"/>
      <c r="J22" s="465"/>
    </row>
    <row r="23" spans="2:10" s="33" customFormat="1" ht="21" customHeight="1" thickBot="1">
      <c r="B23" s="459" t="s">
        <v>806</v>
      </c>
      <c r="C23" s="1339">
        <v>412000</v>
      </c>
      <c r="D23" s="1348" t="s">
        <v>946</v>
      </c>
      <c r="E23" s="464">
        <v>12626</v>
      </c>
      <c r="F23" s="463"/>
      <c r="G23" s="462"/>
      <c r="H23" s="464"/>
      <c r="I23" s="436"/>
      <c r="J23" s="465"/>
    </row>
    <row r="24" spans="2:10" s="33" customFormat="1" ht="21" customHeight="1" thickBot="1">
      <c r="B24" s="459" t="s">
        <v>800</v>
      </c>
      <c r="C24" s="1339">
        <v>412000</v>
      </c>
      <c r="D24" s="1348" t="s">
        <v>602</v>
      </c>
      <c r="E24" s="464">
        <v>864</v>
      </c>
      <c r="F24" s="463">
        <v>924</v>
      </c>
      <c r="G24" s="462">
        <v>975</v>
      </c>
      <c r="H24" s="464">
        <f t="shared" si="0"/>
        <v>105.51948051948052</v>
      </c>
      <c r="I24" s="436"/>
      <c r="J24" s="458"/>
    </row>
    <row r="25" spans="2:10" s="33" customFormat="1" ht="21" customHeight="1" thickBot="1">
      <c r="B25" s="459" t="s">
        <v>803</v>
      </c>
      <c r="C25" s="443">
        <v>412000</v>
      </c>
      <c r="D25" s="1349" t="s">
        <v>603</v>
      </c>
      <c r="E25" s="1343">
        <v>10999</v>
      </c>
      <c r="F25" s="466">
        <v>6063</v>
      </c>
      <c r="G25" s="451">
        <v>6063</v>
      </c>
      <c r="H25" s="464">
        <f t="shared" si="0"/>
        <v>100</v>
      </c>
      <c r="I25" s="436"/>
      <c r="J25" s="458"/>
    </row>
    <row r="26" spans="2:10" s="33" customFormat="1" ht="21" customHeight="1" thickBot="1">
      <c r="B26" s="459" t="s">
        <v>807</v>
      </c>
      <c r="C26" s="443">
        <v>412000</v>
      </c>
      <c r="D26" s="1349" t="s">
        <v>604</v>
      </c>
      <c r="E26" s="1343">
        <v>2000</v>
      </c>
      <c r="F26" s="466"/>
      <c r="G26" s="451"/>
      <c r="H26" s="464"/>
      <c r="I26" s="436"/>
      <c r="J26" s="458"/>
    </row>
    <row r="27" spans="2:10" s="33" customFormat="1" ht="21" customHeight="1" thickBot="1">
      <c r="B27" s="459" t="s">
        <v>801</v>
      </c>
      <c r="C27" s="443">
        <v>412000</v>
      </c>
      <c r="D27" s="1349" t="s">
        <v>605</v>
      </c>
      <c r="E27" s="1343">
        <v>80</v>
      </c>
      <c r="F27" s="466">
        <v>40</v>
      </c>
      <c r="G27" s="451">
        <v>40</v>
      </c>
      <c r="H27" s="464">
        <f t="shared" si="0"/>
        <v>100</v>
      </c>
      <c r="I27" s="467"/>
      <c r="J27" s="465"/>
    </row>
    <row r="28" spans="2:10" s="33" customFormat="1" ht="25.5" customHeight="1" thickBot="1">
      <c r="B28" s="459" t="s">
        <v>809</v>
      </c>
      <c r="C28" s="443">
        <v>421101</v>
      </c>
      <c r="D28" s="1349" t="s">
        <v>947</v>
      </c>
      <c r="E28" s="1343">
        <v>1143</v>
      </c>
      <c r="F28" s="466">
        <v>1143</v>
      </c>
      <c r="G28" s="451">
        <v>1159</v>
      </c>
      <c r="H28" s="464">
        <f t="shared" si="0"/>
        <v>101.39982502187226</v>
      </c>
      <c r="I28" s="468"/>
      <c r="J28" s="465"/>
    </row>
    <row r="29" spans="2:10" s="33" customFormat="1" ht="25.5" customHeight="1" thickBot="1">
      <c r="B29" s="459" t="s">
        <v>804</v>
      </c>
      <c r="C29" s="443">
        <v>421101</v>
      </c>
      <c r="D29" s="1349" t="s">
        <v>1331</v>
      </c>
      <c r="E29" s="1343"/>
      <c r="F29" s="466">
        <v>3000</v>
      </c>
      <c r="G29" s="451">
        <v>2878</v>
      </c>
      <c r="H29" s="464">
        <f t="shared" si="0"/>
        <v>95.93333333333334</v>
      </c>
      <c r="I29" s="470"/>
      <c r="J29" s="465"/>
    </row>
    <row r="30" spans="2:10" s="33" customFormat="1" ht="26.25" customHeight="1" thickBot="1">
      <c r="B30" s="459" t="s">
        <v>799</v>
      </c>
      <c r="C30" s="443">
        <v>429900</v>
      </c>
      <c r="D30" s="1349" t="s">
        <v>606</v>
      </c>
      <c r="E30" s="1343">
        <v>17416</v>
      </c>
      <c r="F30" s="466">
        <v>18500</v>
      </c>
      <c r="G30" s="451">
        <v>17631</v>
      </c>
      <c r="H30" s="464">
        <f t="shared" si="0"/>
        <v>95.3027027027027</v>
      </c>
      <c r="I30" s="436"/>
      <c r="J30" s="458"/>
    </row>
    <row r="31" spans="2:10" s="33" customFormat="1" ht="21" customHeight="1" thickBot="1">
      <c r="B31" s="459" t="s">
        <v>805</v>
      </c>
      <c r="C31" s="443">
        <v>429900</v>
      </c>
      <c r="D31" s="1349" t="s">
        <v>607</v>
      </c>
      <c r="E31" s="1343">
        <v>6475</v>
      </c>
      <c r="F31" s="466">
        <v>9609</v>
      </c>
      <c r="G31" s="451">
        <v>6097</v>
      </c>
      <c r="H31" s="464">
        <f t="shared" si="0"/>
        <v>63.450931418461856</v>
      </c>
      <c r="I31" s="467"/>
      <c r="J31" s="465"/>
    </row>
    <row r="32" spans="2:10" s="33" customFormat="1" ht="21" customHeight="1" thickBot="1">
      <c r="B32" s="459" t="s">
        <v>824</v>
      </c>
      <c r="C32" s="443">
        <v>429900</v>
      </c>
      <c r="D32" s="1349" t="s">
        <v>463</v>
      </c>
      <c r="E32" s="1343"/>
      <c r="F32" s="466">
        <v>12626</v>
      </c>
      <c r="G32" s="451">
        <v>12626</v>
      </c>
      <c r="H32" s="464">
        <f t="shared" si="0"/>
        <v>100</v>
      </c>
      <c r="I32" s="467"/>
      <c r="J32" s="465"/>
    </row>
    <row r="33" spans="2:10" s="33" customFormat="1" ht="21" customHeight="1" thickBot="1">
      <c r="B33" s="459" t="s">
        <v>811</v>
      </c>
      <c r="C33" s="443">
        <v>429900</v>
      </c>
      <c r="D33" s="1349" t="s">
        <v>603</v>
      </c>
      <c r="E33" s="1343"/>
      <c r="F33" s="466">
        <v>5239</v>
      </c>
      <c r="G33" s="451">
        <v>5241</v>
      </c>
      <c r="H33" s="464">
        <f t="shared" si="0"/>
        <v>100.03817522427944</v>
      </c>
      <c r="I33" s="467"/>
      <c r="J33" s="465"/>
    </row>
    <row r="34" spans="2:10" s="33" customFormat="1" ht="21" customHeight="1" thickBot="1">
      <c r="B34" s="459" t="s">
        <v>899</v>
      </c>
      <c r="C34" s="443">
        <v>429900</v>
      </c>
      <c r="D34" s="1349" t="s">
        <v>461</v>
      </c>
      <c r="E34" s="1343"/>
      <c r="F34" s="466">
        <v>40</v>
      </c>
      <c r="G34" s="451"/>
      <c r="H34" s="464">
        <f t="shared" si="0"/>
        <v>0</v>
      </c>
      <c r="I34" s="467"/>
      <c r="J34" s="465"/>
    </row>
    <row r="35" spans="2:10" s="33" customFormat="1" ht="21" customHeight="1" thickBot="1">
      <c r="B35" s="459" t="s">
        <v>902</v>
      </c>
      <c r="C35" s="443">
        <v>429900</v>
      </c>
      <c r="D35" s="1349" t="s">
        <v>462</v>
      </c>
      <c r="E35" s="1343"/>
      <c r="F35" s="466">
        <v>2000</v>
      </c>
      <c r="G35" s="451"/>
      <c r="H35" s="464">
        <f t="shared" si="0"/>
        <v>0</v>
      </c>
      <c r="I35" s="467"/>
      <c r="J35" s="465"/>
    </row>
    <row r="36" spans="2:10" s="33" customFormat="1" ht="21" customHeight="1" thickBot="1">
      <c r="B36" s="459" t="s">
        <v>900</v>
      </c>
      <c r="C36" s="443">
        <v>429900</v>
      </c>
      <c r="D36" s="1349" t="s">
        <v>459</v>
      </c>
      <c r="E36" s="1343"/>
      <c r="F36" s="466">
        <v>171</v>
      </c>
      <c r="G36" s="451">
        <v>171</v>
      </c>
      <c r="H36" s="464">
        <f t="shared" si="0"/>
        <v>100</v>
      </c>
      <c r="I36" s="467"/>
      <c r="J36" s="465"/>
    </row>
    <row r="37" spans="2:10" s="33" customFormat="1" ht="21" customHeight="1" thickBot="1">
      <c r="B37" s="459" t="s">
        <v>901</v>
      </c>
      <c r="C37" s="443">
        <v>429900</v>
      </c>
      <c r="D37" s="1349" t="s">
        <v>467</v>
      </c>
      <c r="E37" s="1343"/>
      <c r="F37" s="466">
        <v>1321</v>
      </c>
      <c r="G37" s="451">
        <v>1271</v>
      </c>
      <c r="H37" s="464">
        <f t="shared" si="0"/>
        <v>96.21498864496594</v>
      </c>
      <c r="I37" s="467"/>
      <c r="J37" s="465"/>
    </row>
    <row r="38" spans="2:10" s="33" customFormat="1" ht="21" customHeight="1" thickBot="1">
      <c r="B38" s="459" t="s">
        <v>903</v>
      </c>
      <c r="C38" s="443">
        <v>429900</v>
      </c>
      <c r="D38" s="1349" t="s">
        <v>460</v>
      </c>
      <c r="E38" s="1343"/>
      <c r="F38" s="466">
        <v>546</v>
      </c>
      <c r="G38" s="451">
        <v>534</v>
      </c>
      <c r="H38" s="464">
        <f t="shared" si="0"/>
        <v>97.8021978021978</v>
      </c>
      <c r="I38" s="467"/>
      <c r="J38" s="465"/>
    </row>
    <row r="39" spans="2:10" s="33" customFormat="1" ht="21" customHeight="1" thickBot="1">
      <c r="B39" s="459" t="s">
        <v>904</v>
      </c>
      <c r="C39" s="443">
        <v>429900</v>
      </c>
      <c r="D39" s="1349" t="s">
        <v>1409</v>
      </c>
      <c r="E39" s="1343"/>
      <c r="F39" s="466"/>
      <c r="G39" s="451">
        <v>60</v>
      </c>
      <c r="H39" s="464"/>
      <c r="I39" s="467"/>
      <c r="J39" s="465"/>
    </row>
    <row r="40" spans="2:10" s="33" customFormat="1" ht="30.75" customHeight="1" thickBot="1">
      <c r="B40" s="459" t="s">
        <v>976</v>
      </c>
      <c r="C40" s="443">
        <v>841154</v>
      </c>
      <c r="D40" s="1349" t="s">
        <v>608</v>
      </c>
      <c r="E40" s="1343"/>
      <c r="F40" s="466">
        <v>140</v>
      </c>
      <c r="G40" s="451">
        <v>140</v>
      </c>
      <c r="H40" s="464">
        <f t="shared" si="0"/>
        <v>100</v>
      </c>
      <c r="I40" s="436"/>
      <c r="J40" s="458"/>
    </row>
    <row r="41" spans="2:10" s="33" customFormat="1" ht="21" customHeight="1" thickBot="1">
      <c r="B41" s="459" t="s">
        <v>977</v>
      </c>
      <c r="C41" s="443">
        <v>841154</v>
      </c>
      <c r="D41" s="1349" t="s">
        <v>609</v>
      </c>
      <c r="E41" s="1343">
        <v>200</v>
      </c>
      <c r="F41" s="466">
        <v>200</v>
      </c>
      <c r="G41" s="451">
        <v>143</v>
      </c>
      <c r="H41" s="464">
        <f t="shared" si="0"/>
        <v>71.5</v>
      </c>
      <c r="I41" s="436"/>
      <c r="J41" s="465"/>
    </row>
    <row r="42" spans="2:10" s="33" customFormat="1" ht="26.25" customHeight="1" thickBot="1">
      <c r="B42" s="459" t="s">
        <v>978</v>
      </c>
      <c r="C42" s="443">
        <v>841402</v>
      </c>
      <c r="D42" s="1349" t="s">
        <v>610</v>
      </c>
      <c r="E42" s="1343">
        <v>1528</v>
      </c>
      <c r="F42" s="466">
        <v>1528</v>
      </c>
      <c r="G42" s="451"/>
      <c r="H42" s="464">
        <f t="shared" si="0"/>
        <v>0</v>
      </c>
      <c r="I42" s="436"/>
      <c r="J42" s="458"/>
    </row>
    <row r="43" spans="2:10" s="33" customFormat="1" ht="21" customHeight="1" thickBot="1">
      <c r="B43" s="459" t="s">
        <v>979</v>
      </c>
      <c r="C43" s="443">
        <v>841402</v>
      </c>
      <c r="D43" s="1349" t="s">
        <v>611</v>
      </c>
      <c r="E43" s="1343">
        <v>1863</v>
      </c>
      <c r="F43" s="466">
        <v>1863</v>
      </c>
      <c r="G43" s="451">
        <v>1882</v>
      </c>
      <c r="H43" s="464">
        <f t="shared" si="0"/>
        <v>101.0198604401503</v>
      </c>
      <c r="I43" s="436"/>
      <c r="J43" s="458"/>
    </row>
    <row r="44" spans="2:10" s="33" customFormat="1" ht="21" customHeight="1" thickBot="1">
      <c r="B44" s="459" t="s">
        <v>980</v>
      </c>
      <c r="C44" s="443">
        <v>841403</v>
      </c>
      <c r="D44" s="1349" t="s">
        <v>612</v>
      </c>
      <c r="E44" s="1343"/>
      <c r="F44" s="466">
        <v>980</v>
      </c>
      <c r="G44" s="451">
        <v>850</v>
      </c>
      <c r="H44" s="464">
        <f t="shared" si="0"/>
        <v>86.73469387755102</v>
      </c>
      <c r="I44" s="436"/>
      <c r="J44" s="458"/>
    </row>
    <row r="45" spans="2:10" s="33" customFormat="1" ht="21" customHeight="1" thickBot="1">
      <c r="B45" s="459" t="s">
        <v>981</v>
      </c>
      <c r="C45" s="443">
        <v>841403</v>
      </c>
      <c r="D45" s="1349" t="s">
        <v>948</v>
      </c>
      <c r="E45" s="1343">
        <v>5000</v>
      </c>
      <c r="F45" s="601">
        <v>6045</v>
      </c>
      <c r="G45" s="451">
        <v>5280</v>
      </c>
      <c r="H45" s="464">
        <f t="shared" si="0"/>
        <v>87.34491315136476</v>
      </c>
      <c r="I45" s="436"/>
      <c r="J45" s="458"/>
    </row>
    <row r="46" spans="2:10" s="33" customFormat="1" ht="21" customHeight="1" thickBot="1">
      <c r="B46" s="459" t="s">
        <v>983</v>
      </c>
      <c r="C46" s="443">
        <v>841403</v>
      </c>
      <c r="D46" s="1349" t="s">
        <v>466</v>
      </c>
      <c r="E46" s="1343"/>
      <c r="F46" s="601">
        <v>17</v>
      </c>
      <c r="G46" s="451">
        <v>17</v>
      </c>
      <c r="H46" s="464">
        <f t="shared" si="0"/>
        <v>100</v>
      </c>
      <c r="I46" s="436"/>
      <c r="J46" s="458"/>
    </row>
    <row r="47" spans="2:10" s="33" customFormat="1" ht="21" customHeight="1" thickBot="1">
      <c r="B47" s="459" t="s">
        <v>984</v>
      </c>
      <c r="C47" s="443">
        <v>841403</v>
      </c>
      <c r="D47" s="1349" t="s">
        <v>464</v>
      </c>
      <c r="E47" s="1343"/>
      <c r="F47" s="601">
        <v>6883</v>
      </c>
      <c r="G47" s="451">
        <v>6955</v>
      </c>
      <c r="H47" s="464">
        <f t="shared" si="0"/>
        <v>101.04605549905565</v>
      </c>
      <c r="I47" s="436"/>
      <c r="J47" s="458"/>
    </row>
    <row r="48" spans="2:10" s="33" customFormat="1" ht="21" customHeight="1" thickBot="1">
      <c r="B48" s="459" t="s">
        <v>985</v>
      </c>
      <c r="C48" s="443">
        <v>841403</v>
      </c>
      <c r="D48" s="1349" t="s">
        <v>613</v>
      </c>
      <c r="E48" s="1343">
        <v>5000</v>
      </c>
      <c r="F48" s="601">
        <v>5000</v>
      </c>
      <c r="G48" s="451"/>
      <c r="H48" s="464">
        <f t="shared" si="0"/>
        <v>0</v>
      </c>
      <c r="I48" s="467"/>
      <c r="J48" s="458"/>
    </row>
    <row r="49" spans="2:10" s="33" customFormat="1" ht="21" customHeight="1" thickBot="1">
      <c r="B49" s="459" t="s">
        <v>986</v>
      </c>
      <c r="C49" s="443">
        <v>841908</v>
      </c>
      <c r="D49" s="1349" t="s">
        <v>796</v>
      </c>
      <c r="E49" s="1343">
        <v>32727</v>
      </c>
      <c r="F49" s="601">
        <v>32727</v>
      </c>
      <c r="G49" s="451"/>
      <c r="H49" s="464">
        <f t="shared" si="0"/>
        <v>0</v>
      </c>
      <c r="I49" s="436"/>
      <c r="J49" s="458"/>
    </row>
    <row r="50" spans="2:10" s="33" customFormat="1" ht="21" customHeight="1" thickBot="1">
      <c r="B50" s="459" t="s">
        <v>987</v>
      </c>
      <c r="C50" s="1339">
        <v>841906</v>
      </c>
      <c r="D50" s="1348" t="s">
        <v>907</v>
      </c>
      <c r="E50" s="1344">
        <v>32294</v>
      </c>
      <c r="F50" s="601">
        <v>70038</v>
      </c>
      <c r="G50" s="469">
        <v>70037</v>
      </c>
      <c r="H50" s="464">
        <f t="shared" si="0"/>
        <v>99.99857220366087</v>
      </c>
      <c r="I50" s="468"/>
      <c r="J50" s="470"/>
    </row>
    <row r="51" spans="2:10" s="33" customFormat="1" ht="21" customHeight="1" thickBot="1">
      <c r="B51" s="459" t="s">
        <v>1065</v>
      </c>
      <c r="C51" s="1339">
        <v>841906</v>
      </c>
      <c r="D51" s="1349" t="s">
        <v>949</v>
      </c>
      <c r="E51" s="1343">
        <v>8106</v>
      </c>
      <c r="F51" s="601">
        <v>3984</v>
      </c>
      <c r="G51" s="451">
        <v>3984</v>
      </c>
      <c r="H51" s="464">
        <f aca="true" t="shared" si="1" ref="H51:H59">G51/F51*100</f>
        <v>100</v>
      </c>
      <c r="I51" s="436"/>
      <c r="J51" s="470"/>
    </row>
    <row r="52" spans="2:10" s="33" customFormat="1" ht="21" customHeight="1" thickBot="1">
      <c r="B52" s="459" t="s">
        <v>1066</v>
      </c>
      <c r="C52" s="1339">
        <v>841912</v>
      </c>
      <c r="D52" s="1348" t="s">
        <v>907</v>
      </c>
      <c r="E52" s="1343"/>
      <c r="F52" s="601">
        <v>15153</v>
      </c>
      <c r="G52" s="451">
        <v>14074</v>
      </c>
      <c r="H52" s="464">
        <f t="shared" si="1"/>
        <v>92.87929782881278</v>
      </c>
      <c r="I52" s="436"/>
      <c r="J52" s="470"/>
    </row>
    <row r="53" spans="2:10" s="33" customFormat="1" ht="21" customHeight="1" thickBot="1">
      <c r="B53" s="459" t="s">
        <v>1067</v>
      </c>
      <c r="C53" s="1339">
        <v>841912</v>
      </c>
      <c r="D53" s="1349" t="s">
        <v>949</v>
      </c>
      <c r="E53" s="1343"/>
      <c r="F53" s="601">
        <v>3870</v>
      </c>
      <c r="G53" s="451">
        <v>2640</v>
      </c>
      <c r="H53" s="464">
        <f t="shared" si="1"/>
        <v>68.21705426356588</v>
      </c>
      <c r="I53" s="436"/>
      <c r="J53" s="470"/>
    </row>
    <row r="54" spans="2:10" s="33" customFormat="1" ht="25.5" customHeight="1" thickBot="1">
      <c r="B54" s="459" t="s">
        <v>1068</v>
      </c>
      <c r="C54" s="1339">
        <v>890442</v>
      </c>
      <c r="D54" s="1348" t="s">
        <v>454</v>
      </c>
      <c r="E54" s="1344"/>
      <c r="F54" s="601">
        <v>23222</v>
      </c>
      <c r="G54" s="469">
        <v>24657</v>
      </c>
      <c r="H54" s="464">
        <f t="shared" si="1"/>
        <v>106.17948497114804</v>
      </c>
      <c r="I54" s="436"/>
      <c r="J54" s="458"/>
    </row>
    <row r="55" spans="2:10" s="33" customFormat="1" ht="41.25" customHeight="1" thickBot="1">
      <c r="B55" s="459" t="s">
        <v>1069</v>
      </c>
      <c r="C55" s="1339">
        <v>890442</v>
      </c>
      <c r="D55" s="1348" t="s">
        <v>455</v>
      </c>
      <c r="E55" s="1344"/>
      <c r="F55" s="601">
        <v>11431</v>
      </c>
      <c r="G55" s="469">
        <v>11431</v>
      </c>
      <c r="H55" s="464">
        <f t="shared" si="1"/>
        <v>100</v>
      </c>
      <c r="I55" s="436"/>
      <c r="J55" s="458"/>
    </row>
    <row r="56" spans="2:10" s="33" customFormat="1" ht="13.5" thickBot="1">
      <c r="B56" s="459" t="s">
        <v>1070</v>
      </c>
      <c r="C56" s="1340">
        <v>890442</v>
      </c>
      <c r="D56" s="1348" t="s">
        <v>456</v>
      </c>
      <c r="E56" s="1345"/>
      <c r="F56" s="602">
        <v>9384</v>
      </c>
      <c r="G56" s="598">
        <v>9384</v>
      </c>
      <c r="H56" s="464">
        <f t="shared" si="1"/>
        <v>100</v>
      </c>
      <c r="I56" s="436"/>
      <c r="J56" s="458"/>
    </row>
    <row r="57" spans="2:10" s="33" customFormat="1" ht="13.5" thickBot="1">
      <c r="B57" s="459" t="s">
        <v>1071</v>
      </c>
      <c r="C57" s="1340">
        <v>890442</v>
      </c>
      <c r="D57" s="1348" t="s">
        <v>465</v>
      </c>
      <c r="E57" s="1345"/>
      <c r="F57" s="602">
        <v>3669</v>
      </c>
      <c r="G57" s="598">
        <v>3669</v>
      </c>
      <c r="H57" s="464">
        <f t="shared" si="1"/>
        <v>100</v>
      </c>
      <c r="I57" s="436"/>
      <c r="J57" s="458"/>
    </row>
    <row r="58" spans="2:10" s="33" customFormat="1" ht="13.5" thickBot="1">
      <c r="B58" s="459" t="s">
        <v>1072</v>
      </c>
      <c r="C58" s="1340">
        <v>890442</v>
      </c>
      <c r="D58" s="1348" t="s">
        <v>457</v>
      </c>
      <c r="E58" s="1345"/>
      <c r="F58" s="602">
        <v>1443</v>
      </c>
      <c r="G58" s="598">
        <v>1443</v>
      </c>
      <c r="H58" s="464">
        <f t="shared" si="1"/>
        <v>100</v>
      </c>
      <c r="I58" s="436"/>
      <c r="J58" s="458"/>
    </row>
    <row r="59" spans="2:10" s="33" customFormat="1" ht="13.5" thickBot="1">
      <c r="B59" s="459" t="s">
        <v>1073</v>
      </c>
      <c r="C59" s="1340">
        <v>890442</v>
      </c>
      <c r="D59" s="1348" t="s">
        <v>614</v>
      </c>
      <c r="E59" s="1345"/>
      <c r="F59" s="602">
        <v>8236</v>
      </c>
      <c r="G59" s="598">
        <v>8236</v>
      </c>
      <c r="H59" s="464">
        <f t="shared" si="1"/>
        <v>100</v>
      </c>
      <c r="I59" s="467"/>
      <c r="J59" s="458"/>
    </row>
    <row r="60" spans="2:10" s="33" customFormat="1" ht="21" customHeight="1" thickBot="1">
      <c r="B60" s="459" t="s">
        <v>1074</v>
      </c>
      <c r="C60" s="1341">
        <v>910123</v>
      </c>
      <c r="D60" s="1350" t="s">
        <v>458</v>
      </c>
      <c r="E60" s="1346"/>
      <c r="F60" s="603">
        <v>6235</v>
      </c>
      <c r="G60" s="471">
        <v>6235</v>
      </c>
      <c r="H60" s="472">
        <f t="shared" si="0"/>
        <v>100</v>
      </c>
      <c r="I60" s="436"/>
      <c r="J60" s="465"/>
    </row>
    <row r="61" spans="2:10" ht="21" customHeight="1" thickBot="1">
      <c r="B61" s="1522" t="s">
        <v>810</v>
      </c>
      <c r="C61" s="1523"/>
      <c r="D61" s="1524"/>
      <c r="E61" s="473">
        <f>SUM(E21:E60)</f>
        <v>470853</v>
      </c>
      <c r="F61" s="473">
        <f>SUM(F21:F60)</f>
        <v>606881</v>
      </c>
      <c r="G61" s="474">
        <f>SUM(G21:G60)</f>
        <v>243574</v>
      </c>
      <c r="H61" s="475">
        <f t="shared" si="0"/>
        <v>40.13538074185878</v>
      </c>
      <c r="J61" s="476"/>
    </row>
    <row r="62" spans="4:7" ht="21" customHeight="1">
      <c r="D62" s="599"/>
      <c r="E62" s="478"/>
      <c r="F62" s="478"/>
      <c r="G62" s="608"/>
    </row>
    <row r="63" spans="4:7" ht="21" customHeight="1">
      <c r="D63" s="599"/>
      <c r="F63" s="600"/>
      <c r="G63" s="608"/>
    </row>
    <row r="64" spans="4:7" ht="21" customHeight="1">
      <c r="D64" s="599"/>
      <c r="E64" s="478"/>
      <c r="F64" s="478">
        <v>1171</v>
      </c>
      <c r="G64" s="608"/>
    </row>
    <row r="65" ht="21" customHeight="1">
      <c r="F65" s="477">
        <v>13493</v>
      </c>
    </row>
    <row r="66" ht="21" customHeight="1">
      <c r="F66" s="478">
        <f>G61-G60-G53-G52-G51-G50-G46-G44-G32</f>
        <v>133111</v>
      </c>
    </row>
    <row r="67" ht="21" customHeight="1">
      <c r="F67" s="477">
        <v>84111</v>
      </c>
    </row>
    <row r="68" ht="12.75">
      <c r="F68" s="477">
        <v>6624</v>
      </c>
    </row>
    <row r="69" ht="12.75">
      <c r="F69" s="478">
        <f>SUM(F64:F68)</f>
        <v>238510</v>
      </c>
    </row>
  </sheetData>
  <sheetProtection/>
  <mergeCells count="7">
    <mergeCell ref="B2:H2"/>
    <mergeCell ref="B5:H5"/>
    <mergeCell ref="B16:D16"/>
    <mergeCell ref="B18:H18"/>
    <mergeCell ref="B61:D61"/>
    <mergeCell ref="G19:H19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headerFooter alignWithMargins="0">
    <oddHeader xml:space="preserve">&amp;R4.sz. melléklet
..../2013.(....) Egyek Önk. </oddHeader>
  </headerFooter>
  <rowBreaks count="1" manualBreakCount="1">
    <brk id="67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I95"/>
  <sheetViews>
    <sheetView view="pageLayout" zoomScaleNormal="91" workbookViewId="0" topLeftCell="B1">
      <selection activeCell="B2" sqref="B2"/>
    </sheetView>
  </sheetViews>
  <sheetFormatPr defaultColWidth="9.00390625" defaultRowHeight="12.75"/>
  <cols>
    <col min="1" max="1" width="6.875" style="205" customWidth="1"/>
    <col min="2" max="2" width="8.75390625" style="205" customWidth="1"/>
    <col min="3" max="3" width="56.625" style="205" customWidth="1"/>
    <col min="4" max="4" width="15.875" style="205" customWidth="1"/>
    <col min="5" max="6" width="13.625" style="630" customWidth="1"/>
    <col min="7" max="7" width="10.375" style="1240" customWidth="1"/>
    <col min="8" max="8" width="13.375" style="205" customWidth="1"/>
    <col min="9" max="9" width="13.75390625" style="205" customWidth="1"/>
    <col min="10" max="16384" width="9.125" style="205" customWidth="1"/>
  </cols>
  <sheetData>
    <row r="1" spans="2:8" ht="15.75">
      <c r="B1" s="1527" t="s">
        <v>1398</v>
      </c>
      <c r="C1" s="1527"/>
      <c r="D1" s="1527"/>
      <c r="E1" s="1527"/>
      <c r="F1" s="1527"/>
      <c r="G1" s="1527"/>
      <c r="H1" s="1527"/>
    </row>
    <row r="2" spans="2:8" ht="15.75">
      <c r="B2" s="940"/>
      <c r="C2" s="941" t="s">
        <v>861</v>
      </c>
      <c r="D2" s="865"/>
      <c r="E2" s="865"/>
      <c r="F2" s="865"/>
      <c r="H2" s="865"/>
    </row>
    <row r="3" spans="2:7" ht="16.5" thickBot="1">
      <c r="B3" s="941"/>
      <c r="D3" s="941"/>
      <c r="E3" s="942"/>
      <c r="F3" s="1528" t="s">
        <v>826</v>
      </c>
      <c r="G3" s="1528"/>
    </row>
    <row r="4" spans="2:8" ht="24.75" customHeight="1" thickBot="1">
      <c r="B4" s="943" t="s">
        <v>862</v>
      </c>
      <c r="C4" s="944" t="s">
        <v>863</v>
      </c>
      <c r="D4" s="945" t="s">
        <v>963</v>
      </c>
      <c r="E4" s="946" t="s">
        <v>615</v>
      </c>
      <c r="F4" s="947" t="s">
        <v>965</v>
      </c>
      <c r="G4" s="1241" t="s">
        <v>967</v>
      </c>
      <c r="H4" s="948"/>
    </row>
    <row r="5" spans="2:7" ht="13.5" thickBot="1">
      <c r="B5" s="943">
        <v>1</v>
      </c>
      <c r="C5" s="944">
        <v>2</v>
      </c>
      <c r="D5" s="945">
        <v>3</v>
      </c>
      <c r="E5" s="949">
        <v>4</v>
      </c>
      <c r="F5" s="947">
        <v>5</v>
      </c>
      <c r="G5" s="1241">
        <v>6</v>
      </c>
    </row>
    <row r="6" spans="2:7" ht="13.5" thickBot="1">
      <c r="B6" s="950" t="s">
        <v>798</v>
      </c>
      <c r="C6" s="951" t="s">
        <v>616</v>
      </c>
      <c r="D6" s="952">
        <f>SUM(D7:D18)</f>
        <v>329531</v>
      </c>
      <c r="E6" s="952">
        <f>SUM(E7:E18)</f>
        <v>336764</v>
      </c>
      <c r="F6" s="952">
        <f>SUM(F7:F18)</f>
        <v>336758</v>
      </c>
      <c r="G6" s="1242">
        <f>F6/E6*100</f>
        <v>99.99821833687686</v>
      </c>
    </row>
    <row r="7" spans="2:7" ht="12.75">
      <c r="B7" s="953" t="s">
        <v>952</v>
      </c>
      <c r="C7" s="954" t="s">
        <v>927</v>
      </c>
      <c r="D7" s="955"/>
      <c r="E7" s="956"/>
      <c r="F7" s="956"/>
      <c r="G7" s="1243"/>
    </row>
    <row r="8" spans="2:7" ht="12.75">
      <c r="B8" s="957"/>
      <c r="C8" s="958" t="s">
        <v>617</v>
      </c>
      <c r="D8" s="959">
        <v>93393</v>
      </c>
      <c r="E8" s="960">
        <v>93393</v>
      </c>
      <c r="F8" s="960">
        <v>93393</v>
      </c>
      <c r="G8" s="1244">
        <f>F8/E8*100</f>
        <v>100</v>
      </c>
    </row>
    <row r="9" spans="2:7" ht="12.75">
      <c r="B9" s="957" t="s">
        <v>879</v>
      </c>
      <c r="C9" s="958" t="s">
        <v>866</v>
      </c>
      <c r="D9" s="959">
        <v>269</v>
      </c>
      <c r="E9" s="961">
        <v>7636</v>
      </c>
      <c r="F9" s="961">
        <v>7636</v>
      </c>
      <c r="G9" s="1244">
        <f aca="true" t="shared" si="0" ref="G9:G31">F9/E9*100</f>
        <v>100</v>
      </c>
    </row>
    <row r="10" spans="2:7" ht="25.5">
      <c r="B10" s="957" t="s">
        <v>880</v>
      </c>
      <c r="C10" s="958" t="s">
        <v>618</v>
      </c>
      <c r="D10" s="959">
        <v>124457</v>
      </c>
      <c r="E10" s="961">
        <v>104357</v>
      </c>
      <c r="F10" s="961">
        <v>104357</v>
      </c>
      <c r="G10" s="1244">
        <f t="shared" si="0"/>
        <v>100</v>
      </c>
    </row>
    <row r="11" spans="2:7" ht="12.75">
      <c r="B11" s="957" t="s">
        <v>882</v>
      </c>
      <c r="C11" s="958" t="s">
        <v>867</v>
      </c>
      <c r="D11" s="959"/>
      <c r="E11" s="961"/>
      <c r="F11" s="961"/>
      <c r="G11" s="1244"/>
    </row>
    <row r="12" spans="2:7" ht="38.25">
      <c r="B12" s="957" t="s">
        <v>953</v>
      </c>
      <c r="C12" s="958" t="s">
        <v>619</v>
      </c>
      <c r="D12" s="959">
        <v>55661</v>
      </c>
      <c r="E12" s="961">
        <v>26910</v>
      </c>
      <c r="F12" s="961">
        <v>26910</v>
      </c>
      <c r="G12" s="1244">
        <f t="shared" si="0"/>
        <v>100</v>
      </c>
    </row>
    <row r="13" spans="2:7" ht="12.75">
      <c r="B13" s="957" t="s">
        <v>883</v>
      </c>
      <c r="C13" s="958" t="s">
        <v>620</v>
      </c>
      <c r="D13" s="959">
        <v>47480</v>
      </c>
      <c r="E13" s="961">
        <v>47480</v>
      </c>
      <c r="F13" s="961">
        <v>47480</v>
      </c>
      <c r="G13" s="1244">
        <f t="shared" si="0"/>
        <v>100</v>
      </c>
    </row>
    <row r="14" spans="2:7" ht="12.75">
      <c r="B14" s="957" t="s">
        <v>884</v>
      </c>
      <c r="C14" s="958" t="s">
        <v>621</v>
      </c>
      <c r="D14" s="959">
        <v>1997</v>
      </c>
      <c r="E14" s="961">
        <v>1997</v>
      </c>
      <c r="F14" s="961">
        <v>1997</v>
      </c>
      <c r="G14" s="1244">
        <f t="shared" si="0"/>
        <v>100</v>
      </c>
    </row>
    <row r="15" spans="2:7" ht="12.75">
      <c r="B15" s="957" t="s">
        <v>885</v>
      </c>
      <c r="C15" s="958" t="s">
        <v>622</v>
      </c>
      <c r="D15" s="959"/>
      <c r="E15" s="961">
        <v>11480</v>
      </c>
      <c r="F15" s="961">
        <v>11474</v>
      </c>
      <c r="G15" s="1244">
        <f t="shared" si="0"/>
        <v>99.94773519163763</v>
      </c>
    </row>
    <row r="16" spans="2:7" ht="12.75">
      <c r="B16" s="957" t="s">
        <v>886</v>
      </c>
      <c r="C16" s="958" t="s">
        <v>623</v>
      </c>
      <c r="D16" s="959"/>
      <c r="E16" s="961">
        <v>9682</v>
      </c>
      <c r="F16" s="961">
        <v>9682</v>
      </c>
      <c r="G16" s="1244">
        <f t="shared" si="0"/>
        <v>100</v>
      </c>
    </row>
    <row r="17" spans="2:7" ht="25.5">
      <c r="B17" s="957" t="s">
        <v>624</v>
      </c>
      <c r="C17" s="962" t="s">
        <v>625</v>
      </c>
      <c r="D17" s="959"/>
      <c r="E17" s="961">
        <v>27554</v>
      </c>
      <c r="F17" s="961">
        <v>27554</v>
      </c>
      <c r="G17" s="1244">
        <f t="shared" si="0"/>
        <v>100</v>
      </c>
    </row>
    <row r="18" spans="2:7" ht="13.5" thickBot="1">
      <c r="B18" s="963" t="s">
        <v>888</v>
      </c>
      <c r="C18" s="964" t="s">
        <v>626</v>
      </c>
      <c r="D18" s="965">
        <v>6274</v>
      </c>
      <c r="E18" s="966">
        <v>6275</v>
      </c>
      <c r="F18" s="966">
        <v>6275</v>
      </c>
      <c r="G18" s="1245">
        <f t="shared" si="0"/>
        <v>100</v>
      </c>
    </row>
    <row r="19" spans="2:7" ht="26.25" thickBot="1">
      <c r="B19" s="967" t="s">
        <v>802</v>
      </c>
      <c r="C19" s="968" t="s">
        <v>627</v>
      </c>
      <c r="D19" s="969">
        <f>SUM(D20:D23)</f>
        <v>0</v>
      </c>
      <c r="E19" s="969">
        <f>SUM(E20:E23)</f>
        <v>47837</v>
      </c>
      <c r="F19" s="970">
        <f>SUM(F20:F23)</f>
        <v>47837</v>
      </c>
      <c r="G19" s="1246">
        <f t="shared" si="0"/>
        <v>100</v>
      </c>
    </row>
    <row r="20" spans="2:7" ht="12.75">
      <c r="B20" s="971" t="s">
        <v>889</v>
      </c>
      <c r="C20" s="972" t="s">
        <v>868</v>
      </c>
      <c r="D20" s="973"/>
      <c r="E20" s="974"/>
      <c r="F20" s="974"/>
      <c r="G20" s="1247"/>
    </row>
    <row r="21" spans="2:7" ht="12.75">
      <c r="B21" s="957" t="s">
        <v>891</v>
      </c>
      <c r="C21" s="958" t="s">
        <v>869</v>
      </c>
      <c r="D21" s="975"/>
      <c r="E21" s="961">
        <v>5471</v>
      </c>
      <c r="F21" s="961">
        <v>5471</v>
      </c>
      <c r="G21" s="1248">
        <f t="shared" si="0"/>
        <v>100</v>
      </c>
    </row>
    <row r="22" spans="2:7" ht="25.5">
      <c r="B22" s="976" t="s">
        <v>628</v>
      </c>
      <c r="C22" s="962" t="s">
        <v>629</v>
      </c>
      <c r="D22" s="977"/>
      <c r="E22" s="978">
        <v>42366</v>
      </c>
      <c r="F22" s="978">
        <v>42366</v>
      </c>
      <c r="G22" s="1248">
        <f t="shared" si="0"/>
        <v>100</v>
      </c>
    </row>
    <row r="23" spans="2:7" ht="13.5" thickBot="1">
      <c r="B23" s="963" t="s">
        <v>893</v>
      </c>
      <c r="C23" s="964" t="s">
        <v>630</v>
      </c>
      <c r="D23" s="979"/>
      <c r="E23" s="966"/>
      <c r="F23" s="966"/>
      <c r="G23" s="1248"/>
    </row>
    <row r="24" spans="2:7" ht="26.25" thickBot="1">
      <c r="B24" s="980" t="s">
        <v>806</v>
      </c>
      <c r="C24" s="981" t="s">
        <v>631</v>
      </c>
      <c r="D24" s="982">
        <f>D25+D33</f>
        <v>380122</v>
      </c>
      <c r="E24" s="982">
        <f>E25+E33</f>
        <v>819910</v>
      </c>
      <c r="F24" s="982">
        <f>F25+F33</f>
        <v>521438</v>
      </c>
      <c r="G24" s="1082">
        <f t="shared" si="0"/>
        <v>63.596980156358626</v>
      </c>
    </row>
    <row r="25" spans="2:7" ht="13.5" thickBot="1">
      <c r="B25" s="983" t="s">
        <v>864</v>
      </c>
      <c r="C25" s="984" t="s">
        <v>632</v>
      </c>
      <c r="D25" s="985">
        <f>SUM(D26+D27+D28+D29+D30+D31+D32)</f>
        <v>24188</v>
      </c>
      <c r="E25" s="985">
        <f>SUM(E26+E27+E28+E29+E30+E31+E32)</f>
        <v>397685</v>
      </c>
      <c r="F25" s="986">
        <f>SUM(F26:F32)</f>
        <v>425016</v>
      </c>
      <c r="G25" s="1249">
        <f t="shared" si="0"/>
        <v>106.87252473691488</v>
      </c>
    </row>
    <row r="26" spans="2:7" ht="25.5">
      <c r="B26" s="987" t="s">
        <v>633</v>
      </c>
      <c r="C26" s="988" t="s">
        <v>634</v>
      </c>
      <c r="D26" s="989"/>
      <c r="E26" s="974">
        <v>15313</v>
      </c>
      <c r="F26" s="990">
        <v>15313</v>
      </c>
      <c r="G26" s="1244">
        <f t="shared" si="0"/>
        <v>100</v>
      </c>
    </row>
    <row r="27" spans="2:7" ht="25.5">
      <c r="B27" s="991" t="s">
        <v>635</v>
      </c>
      <c r="C27" s="992" t="s">
        <v>636</v>
      </c>
      <c r="D27" s="993"/>
      <c r="E27" s="961">
        <v>245</v>
      </c>
      <c r="F27" s="994">
        <v>245</v>
      </c>
      <c r="G27" s="1244"/>
    </row>
    <row r="28" spans="2:7" ht="38.25">
      <c r="B28" s="991" t="s">
        <v>637</v>
      </c>
      <c r="C28" s="992" t="s">
        <v>638</v>
      </c>
      <c r="D28" s="993">
        <v>1466</v>
      </c>
      <c r="E28" s="961">
        <v>1466</v>
      </c>
      <c r="F28" s="994">
        <v>3786</v>
      </c>
      <c r="G28" s="1244">
        <f t="shared" si="0"/>
        <v>258.2537517053206</v>
      </c>
    </row>
    <row r="29" spans="2:7" ht="25.5">
      <c r="B29" s="991" t="s">
        <v>639</v>
      </c>
      <c r="C29" s="992" t="s">
        <v>640</v>
      </c>
      <c r="D29" s="993">
        <v>22027</v>
      </c>
      <c r="E29" s="961">
        <v>364303</v>
      </c>
      <c r="F29" s="994">
        <v>388567</v>
      </c>
      <c r="G29" s="1244">
        <f t="shared" si="0"/>
        <v>106.66038984032522</v>
      </c>
    </row>
    <row r="30" spans="2:7" ht="25.5">
      <c r="B30" s="991" t="s">
        <v>641</v>
      </c>
      <c r="C30" s="992" t="s">
        <v>642</v>
      </c>
      <c r="D30" s="993">
        <v>695</v>
      </c>
      <c r="E30" s="961">
        <v>8884</v>
      </c>
      <c r="F30" s="994">
        <v>8884</v>
      </c>
      <c r="G30" s="1244">
        <f t="shared" si="0"/>
        <v>100</v>
      </c>
    </row>
    <row r="31" spans="2:7" ht="12.75">
      <c r="B31" s="991" t="s">
        <v>643</v>
      </c>
      <c r="C31" s="992" t="s">
        <v>644</v>
      </c>
      <c r="D31" s="993"/>
      <c r="E31" s="961">
        <v>7474</v>
      </c>
      <c r="F31" s="994">
        <v>8221</v>
      </c>
      <c r="G31" s="1250">
        <f t="shared" si="0"/>
        <v>109.99464811346</v>
      </c>
    </row>
    <row r="32" spans="2:7" ht="26.25" thickBot="1">
      <c r="B32" s="995" t="s">
        <v>645</v>
      </c>
      <c r="C32" s="996" t="s">
        <v>636</v>
      </c>
      <c r="D32" s="997"/>
      <c r="E32" s="978"/>
      <c r="F32" s="998"/>
      <c r="G32" s="1251"/>
    </row>
    <row r="33" spans="2:7" ht="26.25" thickBot="1">
      <c r="B33" s="999" t="s">
        <v>954</v>
      </c>
      <c r="C33" s="984" t="s">
        <v>1272</v>
      </c>
      <c r="D33" s="986">
        <f>SUM(D34:D37)</f>
        <v>355934</v>
      </c>
      <c r="E33" s="986">
        <f>SUM(E34:E37)</f>
        <v>422225</v>
      </c>
      <c r="F33" s="986">
        <f>SUM(F34:F37)</f>
        <v>96422</v>
      </c>
      <c r="G33" s="1082">
        <f aca="true" t="shared" si="1" ref="G33:G60">F33/E33*100</f>
        <v>22.836639232636628</v>
      </c>
    </row>
    <row r="34" spans="2:7" ht="38.25">
      <c r="B34" s="987" t="s">
        <v>646</v>
      </c>
      <c r="C34" s="988" t="s">
        <v>647</v>
      </c>
      <c r="D34" s="989">
        <v>354046</v>
      </c>
      <c r="E34" s="974">
        <v>360281</v>
      </c>
      <c r="F34" s="990">
        <v>36366</v>
      </c>
      <c r="G34" s="1252">
        <f t="shared" si="1"/>
        <v>10.093787904441255</v>
      </c>
    </row>
    <row r="35" spans="2:7" ht="25.5">
      <c r="B35" s="987" t="s">
        <v>1273</v>
      </c>
      <c r="C35" s="988" t="s">
        <v>650</v>
      </c>
      <c r="D35" s="989"/>
      <c r="E35" s="974">
        <v>59076</v>
      </c>
      <c r="F35" s="990">
        <v>59076</v>
      </c>
      <c r="G35" s="1252">
        <f t="shared" si="1"/>
        <v>100</v>
      </c>
    </row>
    <row r="36" spans="2:7" ht="25.5">
      <c r="B36" s="991" t="s">
        <v>649</v>
      </c>
      <c r="C36" s="992" t="s">
        <v>648</v>
      </c>
      <c r="D36" s="993">
        <v>1888</v>
      </c>
      <c r="E36" s="961">
        <v>1888</v>
      </c>
      <c r="F36" s="994"/>
      <c r="G36" s="1252">
        <f t="shared" si="1"/>
        <v>0</v>
      </c>
    </row>
    <row r="37" spans="2:7" ht="26.25" thickBot="1">
      <c r="B37" s="991" t="s">
        <v>1274</v>
      </c>
      <c r="C37" s="992" t="s">
        <v>650</v>
      </c>
      <c r="D37" s="993"/>
      <c r="E37" s="961">
        <v>980</v>
      </c>
      <c r="F37" s="994">
        <v>980</v>
      </c>
      <c r="G37" s="1252">
        <f t="shared" si="1"/>
        <v>100</v>
      </c>
    </row>
    <row r="38" spans="2:7" ht="13.5" thickBot="1">
      <c r="B38" s="1000" t="s">
        <v>800</v>
      </c>
      <c r="C38" s="1001" t="s">
        <v>651</v>
      </c>
      <c r="D38" s="1002">
        <f>SUM(D39:D42)</f>
        <v>62893</v>
      </c>
      <c r="E38" s="1002">
        <f>SUM(E39:E42)</f>
        <v>65735</v>
      </c>
      <c r="F38" s="952">
        <f>SUM(F39:F42)</f>
        <v>69139</v>
      </c>
      <c r="G38" s="1082">
        <f t="shared" si="1"/>
        <v>105.17836768844604</v>
      </c>
    </row>
    <row r="39" spans="2:7" ht="12.75">
      <c r="B39" s="1003" t="s">
        <v>652</v>
      </c>
      <c r="C39" s="1004" t="s">
        <v>653</v>
      </c>
      <c r="D39" s="955">
        <v>50300</v>
      </c>
      <c r="E39" s="1005">
        <v>51498</v>
      </c>
      <c r="F39" s="1005">
        <v>55602</v>
      </c>
      <c r="G39" s="1252">
        <f t="shared" si="1"/>
        <v>107.96924152394267</v>
      </c>
    </row>
    <row r="40" spans="2:7" ht="12.75">
      <c r="B40" s="1006" t="s">
        <v>654</v>
      </c>
      <c r="C40" s="1007" t="s">
        <v>655</v>
      </c>
      <c r="D40" s="959">
        <v>7673</v>
      </c>
      <c r="E40" s="961">
        <v>8429</v>
      </c>
      <c r="F40" s="961">
        <v>7548</v>
      </c>
      <c r="G40" s="1252">
        <f t="shared" si="1"/>
        <v>89.54798908530076</v>
      </c>
    </row>
    <row r="41" spans="2:7" ht="12.75">
      <c r="B41" s="1006" t="s">
        <v>656</v>
      </c>
      <c r="C41" s="1007" t="s">
        <v>657</v>
      </c>
      <c r="D41" s="959">
        <v>120</v>
      </c>
      <c r="E41" s="961">
        <v>120</v>
      </c>
      <c r="F41" s="961">
        <v>91</v>
      </c>
      <c r="G41" s="1252">
        <f t="shared" si="1"/>
        <v>75.83333333333333</v>
      </c>
    </row>
    <row r="42" spans="2:7" ht="13.5" thickBot="1">
      <c r="B42" s="1008" t="s">
        <v>658</v>
      </c>
      <c r="C42" s="1009" t="s">
        <v>659</v>
      </c>
      <c r="D42" s="965">
        <v>4800</v>
      </c>
      <c r="E42" s="966">
        <v>5688</v>
      </c>
      <c r="F42" s="966">
        <v>5898</v>
      </c>
      <c r="G42" s="1252">
        <f t="shared" si="1"/>
        <v>103.69198312236287</v>
      </c>
    </row>
    <row r="43" spans="2:7" ht="13.5" thickBot="1">
      <c r="B43" s="1010" t="s">
        <v>803</v>
      </c>
      <c r="C43" s="1011" t="s">
        <v>660</v>
      </c>
      <c r="D43" s="1012">
        <v>13907</v>
      </c>
      <c r="E43" s="1013">
        <v>26730</v>
      </c>
      <c r="F43" s="1012">
        <v>29242</v>
      </c>
      <c r="G43" s="1082">
        <f t="shared" si="1"/>
        <v>109.39768050879162</v>
      </c>
    </row>
    <row r="44" spans="2:7" ht="13.5" thickBot="1">
      <c r="B44" s="1014" t="s">
        <v>807</v>
      </c>
      <c r="C44" s="1015" t="s">
        <v>661</v>
      </c>
      <c r="D44" s="1016">
        <f>SUM(D45:D47)</f>
        <v>7206</v>
      </c>
      <c r="E44" s="1016">
        <f>SUM(E45:E47)</f>
        <v>7266</v>
      </c>
      <c r="F44" s="1016">
        <f>SUM(F45:F47)</f>
        <v>7039</v>
      </c>
      <c r="G44" s="1016">
        <f t="shared" si="1"/>
        <v>96.87586017065786</v>
      </c>
    </row>
    <row r="45" spans="2:7" ht="12.75">
      <c r="B45" s="1017" t="s">
        <v>955</v>
      </c>
      <c r="C45" s="1018" t="s">
        <v>870</v>
      </c>
      <c r="D45" s="955"/>
      <c r="E45" s="1005">
        <v>60</v>
      </c>
      <c r="F45" s="1005">
        <v>493</v>
      </c>
      <c r="G45" s="1253">
        <f t="shared" si="1"/>
        <v>821.6666666666666</v>
      </c>
    </row>
    <row r="46" spans="2:7" ht="12.75">
      <c r="B46" s="1019" t="s">
        <v>874</v>
      </c>
      <c r="C46" s="1020" t="s">
        <v>662</v>
      </c>
      <c r="D46" s="959"/>
      <c r="E46" s="961"/>
      <c r="F46" s="961"/>
      <c r="G46" s="1244"/>
    </row>
    <row r="47" spans="2:7" ht="13.5" thickBot="1">
      <c r="B47" s="1021" t="s">
        <v>663</v>
      </c>
      <c r="C47" s="1022" t="s">
        <v>664</v>
      </c>
      <c r="D47" s="1023">
        <v>7206</v>
      </c>
      <c r="E47" s="1024">
        <v>7206</v>
      </c>
      <c r="F47" s="1024">
        <v>6546</v>
      </c>
      <c r="G47" s="1245">
        <f t="shared" si="1"/>
        <v>90.84096586178185</v>
      </c>
    </row>
    <row r="48" spans="2:7" ht="26.25" thickBot="1">
      <c r="B48" s="1025" t="s">
        <v>801</v>
      </c>
      <c r="C48" s="1026" t="s">
        <v>665</v>
      </c>
      <c r="D48" s="1027">
        <f>D49+D50</f>
        <v>0</v>
      </c>
      <c r="E48" s="1027">
        <f>E49+E50</f>
        <v>3103</v>
      </c>
      <c r="F48" s="1027">
        <f>F49+F50</f>
        <v>3178</v>
      </c>
      <c r="G48" s="1082">
        <f t="shared" si="1"/>
        <v>102.41701579116985</v>
      </c>
    </row>
    <row r="49" spans="2:7" ht="26.25" customHeight="1" thickBot="1">
      <c r="B49" s="1028" t="s">
        <v>666</v>
      </c>
      <c r="C49" s="1029" t="s">
        <v>667</v>
      </c>
      <c r="D49" s="1030"/>
      <c r="E49" s="1031">
        <v>601</v>
      </c>
      <c r="F49" s="1031">
        <v>676</v>
      </c>
      <c r="G49" s="1245">
        <f t="shared" si="1"/>
        <v>112.4792013311148</v>
      </c>
    </row>
    <row r="50" spans="2:7" ht="18.75" customHeight="1" thickBot="1">
      <c r="B50" s="1032" t="s">
        <v>668</v>
      </c>
      <c r="C50" s="1033" t="s">
        <v>669</v>
      </c>
      <c r="D50" s="1034"/>
      <c r="E50" s="1035">
        <v>2502</v>
      </c>
      <c r="F50" s="1035">
        <v>2502</v>
      </c>
      <c r="G50" s="1245">
        <f t="shared" si="1"/>
        <v>100</v>
      </c>
    </row>
    <row r="51" spans="2:7" ht="26.25" thickBot="1">
      <c r="B51" s="1014" t="s">
        <v>809</v>
      </c>
      <c r="C51" s="1001" t="s">
        <v>670</v>
      </c>
      <c r="D51" s="1036">
        <f>D52+D53</f>
        <v>23</v>
      </c>
      <c r="E51" s="1036">
        <f>E52+E53</f>
        <v>410</v>
      </c>
      <c r="F51" s="1036">
        <f>F52+F53</f>
        <v>260</v>
      </c>
      <c r="G51" s="1016">
        <f>F51/E51*100</f>
        <v>63.41463414634146</v>
      </c>
    </row>
    <row r="52" spans="2:7" ht="26.25" thickBot="1">
      <c r="B52" s="1017" t="s">
        <v>956</v>
      </c>
      <c r="C52" s="1018" t="s">
        <v>671</v>
      </c>
      <c r="D52" s="955"/>
      <c r="E52" s="1005">
        <v>387</v>
      </c>
      <c r="F52" s="1005">
        <v>242</v>
      </c>
      <c r="G52" s="1245">
        <f t="shared" si="1"/>
        <v>62.532299741602074</v>
      </c>
    </row>
    <row r="53" spans="2:7" ht="26.25" thickBot="1">
      <c r="B53" s="995" t="s">
        <v>957</v>
      </c>
      <c r="C53" s="1037" t="s">
        <v>672</v>
      </c>
      <c r="D53" s="965">
        <v>23</v>
      </c>
      <c r="E53" s="966">
        <v>23</v>
      </c>
      <c r="F53" s="966">
        <v>18</v>
      </c>
      <c r="G53" s="1245">
        <f t="shared" si="1"/>
        <v>78.26086956521739</v>
      </c>
    </row>
    <row r="54" spans="2:7" ht="13.5" thickBot="1">
      <c r="B54" s="1529" t="s">
        <v>673</v>
      </c>
      <c r="C54" s="1529"/>
      <c r="D54" s="1038">
        <f>D51+D48+D44+D43+D38+D24+D6</f>
        <v>793682</v>
      </c>
      <c r="E54" s="1038">
        <f>E51+E48+E44+E43+E38+E24+E6+E19</f>
        <v>1307755</v>
      </c>
      <c r="F54" s="1038">
        <f>F51+F48+F44+F43+F38+F24+F6+F19</f>
        <v>1014891</v>
      </c>
      <c r="G54" s="982">
        <f t="shared" si="1"/>
        <v>77.60559126136012</v>
      </c>
    </row>
    <row r="55" spans="2:7" ht="13.5" thickBot="1">
      <c r="B55" s="1039" t="s">
        <v>804</v>
      </c>
      <c r="C55" s="1040" t="s">
        <v>674</v>
      </c>
      <c r="D55" s="1041">
        <f>SUM(D56:D57)</f>
        <v>22310</v>
      </c>
      <c r="E55" s="1041">
        <f>SUM(E56:E57)</f>
        <v>22310</v>
      </c>
      <c r="F55" s="1041">
        <f>SUM(F56:F57)</f>
        <v>34847</v>
      </c>
      <c r="G55" s="1016">
        <f t="shared" si="1"/>
        <v>156.1945316001793</v>
      </c>
    </row>
    <row r="56" spans="2:7" ht="26.25" thickBot="1">
      <c r="B56" s="999" t="s">
        <v>675</v>
      </c>
      <c r="C56" s="1042" t="s">
        <v>676</v>
      </c>
      <c r="D56" s="1043">
        <v>1285</v>
      </c>
      <c r="E56" s="1005">
        <v>1803</v>
      </c>
      <c r="F56" s="1005">
        <v>7852</v>
      </c>
      <c r="G56" s="1253">
        <f t="shared" si="1"/>
        <v>435.4963948973932</v>
      </c>
    </row>
    <row r="57" spans="2:9" ht="26.25" thickBot="1">
      <c r="B57" s="987" t="s">
        <v>958</v>
      </c>
      <c r="C57" s="1044" t="s">
        <v>677</v>
      </c>
      <c r="D57" s="1045">
        <v>21025</v>
      </c>
      <c r="E57" s="966">
        <v>20507</v>
      </c>
      <c r="F57" s="966">
        <v>26995</v>
      </c>
      <c r="G57" s="1245">
        <f t="shared" si="1"/>
        <v>131.63797727605208</v>
      </c>
      <c r="I57" s="630"/>
    </row>
    <row r="58" spans="2:7" ht="26.25" thickBot="1">
      <c r="B58" s="1046" t="s">
        <v>799</v>
      </c>
      <c r="C58" s="1047" t="s">
        <v>678</v>
      </c>
      <c r="D58" s="1048">
        <f>SUM(D59:D60)</f>
        <v>98353</v>
      </c>
      <c r="E58" s="1048">
        <f>SUM(E59:E60)</f>
        <v>119036</v>
      </c>
      <c r="F58" s="1048">
        <f>SUM(F59:F60)</f>
        <v>58369</v>
      </c>
      <c r="G58" s="1254">
        <f t="shared" si="1"/>
        <v>49.03474579118922</v>
      </c>
    </row>
    <row r="59" spans="2:7" ht="13.5" thickBot="1">
      <c r="B59" s="1049" t="s">
        <v>928</v>
      </c>
      <c r="C59" s="1050" t="s">
        <v>679</v>
      </c>
      <c r="D59" s="1051">
        <v>98353</v>
      </c>
      <c r="E59" s="1051">
        <v>107711</v>
      </c>
      <c r="F59" s="1051">
        <v>47044</v>
      </c>
      <c r="G59" s="1253">
        <f t="shared" si="1"/>
        <v>43.67613335685306</v>
      </c>
    </row>
    <row r="60" spans="2:7" ht="13.5" thickBot="1">
      <c r="B60" s="1052" t="s">
        <v>959</v>
      </c>
      <c r="C60" s="1053" t="s">
        <v>680</v>
      </c>
      <c r="D60" s="1054"/>
      <c r="E60" s="1054">
        <v>11325</v>
      </c>
      <c r="F60" s="1054">
        <v>11325</v>
      </c>
      <c r="G60" s="1253">
        <f t="shared" si="1"/>
        <v>100</v>
      </c>
    </row>
    <row r="61" spans="2:6" ht="12.75">
      <c r="B61" s="1055"/>
      <c r="C61" s="1056"/>
      <c r="D61" s="1056"/>
      <c r="E61" s="1056"/>
      <c r="F61" s="1056"/>
    </row>
    <row r="62" spans="2:6" ht="12.75">
      <c r="B62" s="1055"/>
      <c r="C62" s="1056"/>
      <c r="D62" s="1056"/>
      <c r="E62" s="1056"/>
      <c r="F62" s="1056"/>
    </row>
    <row r="63" spans="2:6" ht="12.75">
      <c r="B63" s="1530" t="s">
        <v>875</v>
      </c>
      <c r="C63" s="1530"/>
      <c r="D63" s="1530"/>
      <c r="E63" s="1530"/>
      <c r="F63" s="1057"/>
    </row>
    <row r="64" spans="2:6" ht="13.5" thickBot="1">
      <c r="B64" s="1058"/>
      <c r="C64" s="1058"/>
      <c r="D64" s="1058"/>
      <c r="E64" s="1059"/>
      <c r="F64" s="1060"/>
    </row>
    <row r="65" spans="2:7" ht="26.25" thickBot="1">
      <c r="B65" s="943" t="s">
        <v>876</v>
      </c>
      <c r="C65" s="944" t="s">
        <v>877</v>
      </c>
      <c r="D65" s="945" t="s">
        <v>963</v>
      </c>
      <c r="E65" s="946" t="s">
        <v>615</v>
      </c>
      <c r="F65" s="947" t="s">
        <v>965</v>
      </c>
      <c r="G65" s="1241" t="s">
        <v>967</v>
      </c>
    </row>
    <row r="66" spans="2:7" ht="13.5" thickBot="1">
      <c r="B66" s="943">
        <v>1</v>
      </c>
      <c r="C66" s="944">
        <v>2</v>
      </c>
      <c r="D66" s="945">
        <v>3</v>
      </c>
      <c r="E66" s="949">
        <v>4</v>
      </c>
      <c r="F66" s="949"/>
      <c r="G66" s="1241">
        <v>6</v>
      </c>
    </row>
    <row r="67" spans="2:7" ht="13.5" thickBot="1">
      <c r="B67" s="1000" t="s">
        <v>798</v>
      </c>
      <c r="C67" s="1061" t="s">
        <v>681</v>
      </c>
      <c r="D67" s="1036">
        <f>SUM(D68:D76)</f>
        <v>418120</v>
      </c>
      <c r="E67" s="1036">
        <f>E68+E69+E70+E71+E72+E73+E74+E76+E75</f>
        <v>794240</v>
      </c>
      <c r="F67" s="1036">
        <f>F68+F69+F70+F71+F72+F73+F74+F76+F75</f>
        <v>738813</v>
      </c>
      <c r="G67" s="1254">
        <f aca="true" t="shared" si="2" ref="G67:G82">F67/E67*100</f>
        <v>93.02137892828364</v>
      </c>
    </row>
    <row r="68" spans="2:7" ht="12.75">
      <c r="B68" s="1003" t="s">
        <v>878</v>
      </c>
      <c r="C68" s="1004" t="s">
        <v>682</v>
      </c>
      <c r="D68" s="955">
        <v>101748</v>
      </c>
      <c r="E68" s="955">
        <v>372590</v>
      </c>
      <c r="F68" s="955">
        <v>348568</v>
      </c>
      <c r="G68" s="1253">
        <f t="shared" si="2"/>
        <v>93.55269867682976</v>
      </c>
    </row>
    <row r="69" spans="2:7" ht="12.75">
      <c r="B69" s="1006" t="s">
        <v>879</v>
      </c>
      <c r="C69" s="1007" t="s">
        <v>936</v>
      </c>
      <c r="D69" s="959">
        <v>22571</v>
      </c>
      <c r="E69" s="959">
        <v>59228</v>
      </c>
      <c r="F69" s="959">
        <v>56012</v>
      </c>
      <c r="G69" s="1244">
        <f t="shared" si="2"/>
        <v>94.57013574660633</v>
      </c>
    </row>
    <row r="70" spans="2:7" ht="12.75">
      <c r="B70" s="1006" t="s">
        <v>880</v>
      </c>
      <c r="C70" s="1007" t="s">
        <v>881</v>
      </c>
      <c r="D70" s="959">
        <v>75756</v>
      </c>
      <c r="E70" s="959">
        <v>151109</v>
      </c>
      <c r="F70" s="959">
        <v>131687</v>
      </c>
      <c r="G70" s="1244">
        <f t="shared" si="2"/>
        <v>87.14702631875004</v>
      </c>
    </row>
    <row r="71" spans="2:7" ht="12.75">
      <c r="B71" s="1006" t="s">
        <v>882</v>
      </c>
      <c r="C71" s="1007" t="s">
        <v>842</v>
      </c>
      <c r="D71" s="959">
        <v>973</v>
      </c>
      <c r="E71" s="959">
        <v>10395</v>
      </c>
      <c r="F71" s="959">
        <v>9430</v>
      </c>
      <c r="G71" s="1244">
        <f t="shared" si="2"/>
        <v>90.71669071669072</v>
      </c>
    </row>
    <row r="72" spans="2:7" ht="12.75">
      <c r="B72" s="1006" t="s">
        <v>883</v>
      </c>
      <c r="C72" s="1007" t="s">
        <v>683</v>
      </c>
      <c r="D72" s="959">
        <v>18795</v>
      </c>
      <c r="E72" s="959">
        <v>18950</v>
      </c>
      <c r="F72" s="959">
        <v>18615</v>
      </c>
      <c r="G72" s="1244">
        <f t="shared" si="2"/>
        <v>98.23218997361478</v>
      </c>
    </row>
    <row r="73" spans="2:7" ht="12.75">
      <c r="B73" s="1006" t="s">
        <v>884</v>
      </c>
      <c r="C73" s="1062" t="s">
        <v>930</v>
      </c>
      <c r="D73" s="1063">
        <v>43246</v>
      </c>
      <c r="E73" s="1063">
        <v>38813</v>
      </c>
      <c r="F73" s="1063">
        <v>38262</v>
      </c>
      <c r="G73" s="1244">
        <f t="shared" si="2"/>
        <v>98.58037255558705</v>
      </c>
    </row>
    <row r="74" spans="2:7" ht="12.75">
      <c r="B74" s="1006" t="s">
        <v>885</v>
      </c>
      <c r="C74" s="1007" t="s">
        <v>855</v>
      </c>
      <c r="D74" s="959">
        <v>153326</v>
      </c>
      <c r="E74" s="959">
        <v>140790</v>
      </c>
      <c r="F74" s="959">
        <v>134224</v>
      </c>
      <c r="G74" s="1244">
        <f t="shared" si="2"/>
        <v>95.3363164997514</v>
      </c>
    </row>
    <row r="75" spans="2:7" ht="25.5">
      <c r="B75" s="1006" t="s">
        <v>886</v>
      </c>
      <c r="C75" s="1064" t="s">
        <v>671</v>
      </c>
      <c r="D75" s="959"/>
      <c r="E75" s="959">
        <v>387</v>
      </c>
      <c r="F75" s="959">
        <v>387</v>
      </c>
      <c r="G75" s="1244">
        <f t="shared" si="2"/>
        <v>100</v>
      </c>
    </row>
    <row r="76" spans="2:7" ht="13.5" thickBot="1">
      <c r="B76" s="1008" t="s">
        <v>887</v>
      </c>
      <c r="C76" s="1009" t="s">
        <v>684</v>
      </c>
      <c r="D76" s="965">
        <v>1705</v>
      </c>
      <c r="E76" s="965">
        <v>1978</v>
      </c>
      <c r="F76" s="1065">
        <v>1628</v>
      </c>
      <c r="G76" s="1248">
        <f t="shared" si="2"/>
        <v>82.30535894843275</v>
      </c>
    </row>
    <row r="77" spans="2:7" ht="13.5" thickBot="1">
      <c r="B77" s="1010" t="s">
        <v>802</v>
      </c>
      <c r="C77" s="1066" t="s">
        <v>685</v>
      </c>
      <c r="D77" s="1067">
        <f>D78+D79+D80+D82</f>
        <v>409414</v>
      </c>
      <c r="E77" s="970">
        <f>E78+E79+E80+E82+E81</f>
        <v>493624</v>
      </c>
      <c r="F77" s="1068">
        <f>F78+F79+F80+F82+F81</f>
        <v>154010</v>
      </c>
      <c r="G77" s="1068">
        <f t="shared" si="2"/>
        <v>31.199860622660164</v>
      </c>
    </row>
    <row r="78" spans="2:7" ht="12.75">
      <c r="B78" s="1028" t="s">
        <v>889</v>
      </c>
      <c r="C78" s="1069" t="s">
        <v>890</v>
      </c>
      <c r="D78" s="1070">
        <v>11688</v>
      </c>
      <c r="E78" s="1070">
        <v>12515</v>
      </c>
      <c r="F78" s="1070">
        <v>1171</v>
      </c>
      <c r="G78" s="1252">
        <f t="shared" si="2"/>
        <v>9.356771873751498</v>
      </c>
    </row>
    <row r="79" spans="2:7" ht="12.75">
      <c r="B79" s="1028" t="s">
        <v>891</v>
      </c>
      <c r="C79" s="1007" t="s">
        <v>857</v>
      </c>
      <c r="D79" s="1071">
        <v>385100</v>
      </c>
      <c r="E79" s="1071">
        <v>467346</v>
      </c>
      <c r="F79" s="1071">
        <v>139206</v>
      </c>
      <c r="G79" s="1244">
        <f t="shared" si="2"/>
        <v>29.78649651435981</v>
      </c>
    </row>
    <row r="80" spans="2:7" ht="12.75">
      <c r="B80" s="1028" t="s">
        <v>892</v>
      </c>
      <c r="C80" s="1007" t="s">
        <v>856</v>
      </c>
      <c r="D80" s="1071"/>
      <c r="E80" s="1071"/>
      <c r="F80" s="1071"/>
      <c r="G80" s="1244"/>
    </row>
    <row r="81" spans="2:7" ht="12.75">
      <c r="B81" s="1028" t="s">
        <v>686</v>
      </c>
      <c r="C81" s="1007" t="s">
        <v>687</v>
      </c>
      <c r="D81" s="1071"/>
      <c r="E81" s="1071">
        <v>140</v>
      </c>
      <c r="F81" s="1071">
        <v>140</v>
      </c>
      <c r="G81" s="1244">
        <f t="shared" si="2"/>
        <v>100</v>
      </c>
    </row>
    <row r="82" spans="2:7" ht="13.5" thickBot="1">
      <c r="B82" s="1028" t="s">
        <v>688</v>
      </c>
      <c r="C82" s="1007" t="s">
        <v>894</v>
      </c>
      <c r="D82" s="1071">
        <v>12626</v>
      </c>
      <c r="E82" s="1071">
        <v>13623</v>
      </c>
      <c r="F82" s="1071">
        <v>13493</v>
      </c>
      <c r="G82" s="1239">
        <f t="shared" si="2"/>
        <v>99.04573148352051</v>
      </c>
    </row>
    <row r="83" spans="2:7" ht="13.5" thickBot="1">
      <c r="B83" s="1014" t="s">
        <v>806</v>
      </c>
      <c r="C83" s="1073" t="s">
        <v>895</v>
      </c>
      <c r="D83" s="1074">
        <f>SUM(D84:D85)</f>
        <v>38227</v>
      </c>
      <c r="E83" s="1074">
        <f>SUM(E84:E85)</f>
        <v>32727</v>
      </c>
      <c r="F83" s="1074">
        <f>SUM(F84:F85)</f>
        <v>0</v>
      </c>
      <c r="G83" s="1082">
        <f>F83/E83*100</f>
        <v>0</v>
      </c>
    </row>
    <row r="84" spans="2:7" ht="12.75">
      <c r="B84" s="1028" t="s">
        <v>864</v>
      </c>
      <c r="C84" s="1069" t="s">
        <v>689</v>
      </c>
      <c r="D84" s="1070">
        <v>5500</v>
      </c>
      <c r="E84" s="1070"/>
      <c r="F84" s="1070"/>
      <c r="G84" s="1075"/>
    </row>
    <row r="85" spans="2:7" ht="13.5" thickBot="1">
      <c r="B85" s="1006" t="s">
        <v>865</v>
      </c>
      <c r="C85" s="1007" t="s">
        <v>690</v>
      </c>
      <c r="D85" s="1071">
        <v>32727</v>
      </c>
      <c r="E85" s="1071">
        <v>32727</v>
      </c>
      <c r="F85" s="1071"/>
      <c r="G85" s="1072"/>
    </row>
    <row r="86" spans="2:7" ht="26.25" thickBot="1">
      <c r="B86" s="1014" t="s">
        <v>800</v>
      </c>
      <c r="C86" s="1073" t="s">
        <v>691</v>
      </c>
      <c r="D86" s="949">
        <v>8106</v>
      </c>
      <c r="E86" s="1076">
        <v>7854</v>
      </c>
      <c r="F86" s="1076">
        <v>6624</v>
      </c>
      <c r="G86" s="1082">
        <f>F86/E86*100</f>
        <v>84.33919022154316</v>
      </c>
    </row>
    <row r="87" spans="2:7" ht="13.5" thickBot="1">
      <c r="B87" s="1014" t="s">
        <v>803</v>
      </c>
      <c r="C87" s="1073" t="s">
        <v>896</v>
      </c>
      <c r="D87" s="1077"/>
      <c r="E87" s="949"/>
      <c r="F87" s="949"/>
      <c r="G87" s="1078"/>
    </row>
    <row r="88" spans="2:7" ht="13.5" thickBot="1">
      <c r="B88" s="1000" t="s">
        <v>807</v>
      </c>
      <c r="C88" s="1061" t="s">
        <v>692</v>
      </c>
      <c r="D88" s="1036">
        <f>D89+D92</f>
        <v>40478</v>
      </c>
      <c r="E88" s="1036">
        <f>E89+E92</f>
        <v>120656</v>
      </c>
      <c r="F88" s="1036">
        <f>F89+F92</f>
        <v>111391</v>
      </c>
      <c r="G88" s="1016">
        <f>F88/E88*100</f>
        <v>92.32114441055563</v>
      </c>
    </row>
    <row r="89" spans="2:7" ht="12.75">
      <c r="B89" s="1003" t="s">
        <v>871</v>
      </c>
      <c r="C89" s="1004" t="s">
        <v>693</v>
      </c>
      <c r="D89" s="1079">
        <v>40478</v>
      </c>
      <c r="E89" s="1079">
        <f>SUM(E90:E91)</f>
        <v>120656</v>
      </c>
      <c r="F89" s="1079">
        <f>SUM(F90:F91)</f>
        <v>111391</v>
      </c>
      <c r="G89" s="1244">
        <f>F89/E89*100</f>
        <v>92.32114441055563</v>
      </c>
    </row>
    <row r="90" spans="2:7" ht="12.75" customHeight="1">
      <c r="B90" s="1006" t="s">
        <v>872</v>
      </c>
      <c r="C90" s="1007" t="s">
        <v>694</v>
      </c>
      <c r="D90" s="959">
        <v>28781</v>
      </c>
      <c r="E90" s="959">
        <v>67387</v>
      </c>
      <c r="F90" s="959">
        <v>58122</v>
      </c>
      <c r="G90" s="1244">
        <f>F90/E90*100</f>
        <v>86.25105732559692</v>
      </c>
    </row>
    <row r="91" spans="2:7" ht="12.75" customHeight="1">
      <c r="B91" s="1006" t="s">
        <v>873</v>
      </c>
      <c r="C91" s="1007" t="s">
        <v>695</v>
      </c>
      <c r="D91" s="959">
        <v>11697</v>
      </c>
      <c r="E91" s="959">
        <v>53269</v>
      </c>
      <c r="F91" s="959">
        <v>53269</v>
      </c>
      <c r="G91" s="1244">
        <f>F91/E91*100</f>
        <v>100</v>
      </c>
    </row>
    <row r="92" spans="2:8" ht="12.75" customHeight="1" thickBot="1">
      <c r="B92" s="1008" t="s">
        <v>874</v>
      </c>
      <c r="C92" s="1009" t="s">
        <v>897</v>
      </c>
      <c r="D92" s="1009"/>
      <c r="E92" s="965"/>
      <c r="F92" s="965"/>
      <c r="G92" s="1080"/>
      <c r="H92" s="1081"/>
    </row>
    <row r="93" spans="2:7" ht="13.5" thickBot="1">
      <c r="B93" s="1010" t="s">
        <v>801</v>
      </c>
      <c r="C93" s="1066" t="s">
        <v>898</v>
      </c>
      <c r="D93" s="1067">
        <f>D88+D86+D77+D67+D83</f>
        <v>914345</v>
      </c>
      <c r="E93" s="1067">
        <f>E88+E86+E77+E67+E83</f>
        <v>1449101</v>
      </c>
      <c r="F93" s="1067">
        <f>F88+F86+F77+F67+F83</f>
        <v>1010838</v>
      </c>
      <c r="G93" s="1016">
        <f>F93/E93*100</f>
        <v>69.75621437015087</v>
      </c>
    </row>
    <row r="94" spans="2:7" ht="14.25" customHeight="1" thickBot="1">
      <c r="B94" s="1531" t="s">
        <v>696</v>
      </c>
      <c r="C94" s="1531"/>
      <c r="D94" s="1082">
        <f>D93</f>
        <v>914345</v>
      </c>
      <c r="E94" s="1082">
        <f>E93</f>
        <v>1449101</v>
      </c>
      <c r="F94" s="1083">
        <f>F93</f>
        <v>1010838</v>
      </c>
      <c r="G94" s="1016">
        <f>F94/E94*100</f>
        <v>69.75621437015087</v>
      </c>
    </row>
    <row r="95" spans="2:7" ht="15" customHeight="1" thickBot="1">
      <c r="B95" s="1531" t="s">
        <v>697</v>
      </c>
      <c r="C95" s="1531"/>
      <c r="D95" s="1083">
        <f>D54+D55+D58</f>
        <v>914345</v>
      </c>
      <c r="E95" s="1082">
        <f>E54+E55+E58</f>
        <v>1449101</v>
      </c>
      <c r="F95" s="1083">
        <f>F54+F55+F58</f>
        <v>1108107</v>
      </c>
      <c r="G95" s="1082">
        <f>F95/E95*100</f>
        <v>76.46858293521294</v>
      </c>
    </row>
  </sheetData>
  <sheetProtection/>
  <mergeCells count="6">
    <mergeCell ref="B1:H1"/>
    <mergeCell ref="F3:G3"/>
    <mergeCell ref="B54:C54"/>
    <mergeCell ref="B63:E63"/>
    <mergeCell ref="B94:C94"/>
    <mergeCell ref="B95:C95"/>
  </mergeCells>
  <printOptions/>
  <pageMargins left="0.7875" right="0.7875" top="0.39375" bottom="0.39375" header="0" footer="0.5118055555555556"/>
  <pageSetup horizontalDpi="300" verticalDpi="300" orientation="portrait" paperSize="9" scale="68" r:id="rId1"/>
  <headerFooter alignWithMargins="0">
    <oddHeader>&amp;R5.sz. melléklet
..../2014. (...) Egyek Önk.</oddHeader>
  </headerFooter>
  <rowBreaks count="1" manualBreakCount="1">
    <brk id="6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zoomScale="91" zoomScaleNormal="91" workbookViewId="0" topLeftCell="A13">
      <selection activeCell="N15" sqref="N15"/>
    </sheetView>
  </sheetViews>
  <sheetFormatPr defaultColWidth="9.00390625" defaultRowHeight="12.75"/>
  <cols>
    <col min="1" max="1" width="33.25390625" style="211" customWidth="1"/>
    <col min="2" max="2" width="10.375" style="211" customWidth="1"/>
    <col min="3" max="4" width="10.25390625" style="211" customWidth="1"/>
    <col min="5" max="5" width="11.00390625" style="211" customWidth="1"/>
    <col min="6" max="6" width="33.75390625" style="211" customWidth="1"/>
    <col min="7" max="7" width="10.75390625" style="211" customWidth="1"/>
    <col min="8" max="9" width="11.25390625" style="1086" customWidth="1"/>
    <col min="10" max="10" width="11.75390625" style="211" customWidth="1"/>
    <col min="11" max="16384" width="9.125" style="205" customWidth="1"/>
  </cols>
  <sheetData>
    <row r="1" spans="8:9" ht="12.75">
      <c r="H1" s="1084"/>
      <c r="I1" s="1084"/>
    </row>
    <row r="2" spans="1:10" ht="14.25">
      <c r="A2" s="1532" t="s">
        <v>1399</v>
      </c>
      <c r="B2" s="1532"/>
      <c r="C2" s="1532"/>
      <c r="D2" s="1532"/>
      <c r="E2" s="1532"/>
      <c r="F2" s="1532"/>
      <c r="G2" s="1532"/>
      <c r="H2" s="1532"/>
      <c r="I2" s="1532"/>
      <c r="J2" s="1532"/>
    </row>
    <row r="3" spans="1:10" ht="14.25">
      <c r="A3" s="1532" t="s">
        <v>698</v>
      </c>
      <c r="B3" s="1532"/>
      <c r="C3" s="1532"/>
      <c r="D3" s="1532"/>
      <c r="E3" s="1532"/>
      <c r="F3" s="1532"/>
      <c r="G3" s="1532"/>
      <c r="H3" s="1532"/>
      <c r="I3" s="1532"/>
      <c r="J3" s="1532"/>
    </row>
    <row r="4" spans="1:5" ht="12.75">
      <c r="A4" s="1085"/>
      <c r="B4" s="1085"/>
      <c r="E4" s="1085"/>
    </row>
    <row r="5" spans="8:11" ht="13.5" thickBot="1">
      <c r="H5" s="1533" t="s">
        <v>808</v>
      </c>
      <c r="I5" s="1533"/>
      <c r="J5" s="1533"/>
      <c r="K5" s="1087"/>
    </row>
    <row r="6" spans="1:10" s="1088" customFormat="1" ht="13.5" thickBot="1">
      <c r="A6" s="1534" t="s">
        <v>813</v>
      </c>
      <c r="B6" s="1534" t="s">
        <v>699</v>
      </c>
      <c r="C6" s="1534" t="s">
        <v>700</v>
      </c>
      <c r="D6" s="1534" t="s">
        <v>965</v>
      </c>
      <c r="E6" s="1536" t="s">
        <v>1014</v>
      </c>
      <c r="F6" s="1534" t="s">
        <v>814</v>
      </c>
      <c r="G6" s="1534" t="s">
        <v>699</v>
      </c>
      <c r="H6" s="1534" t="s">
        <v>700</v>
      </c>
      <c r="I6" s="1534" t="s">
        <v>965</v>
      </c>
      <c r="J6" s="1536" t="s">
        <v>1014</v>
      </c>
    </row>
    <row r="7" spans="1:10" s="1088" customFormat="1" ht="13.5" thickBot="1">
      <c r="A7" s="1534"/>
      <c r="B7" s="1534"/>
      <c r="C7" s="1534"/>
      <c r="D7" s="1534"/>
      <c r="E7" s="1536"/>
      <c r="F7" s="1534"/>
      <c r="G7" s="1534"/>
      <c r="H7" s="1534"/>
      <c r="I7" s="1534"/>
      <c r="J7" s="1536"/>
    </row>
    <row r="8" spans="1:10" s="1088" customFormat="1" ht="13.5" thickBot="1">
      <c r="A8" s="1535"/>
      <c r="B8" s="1535"/>
      <c r="C8" s="1535"/>
      <c r="D8" s="1535"/>
      <c r="E8" s="1537"/>
      <c r="F8" s="1535"/>
      <c r="G8" s="1535"/>
      <c r="H8" s="1535"/>
      <c r="I8" s="1535"/>
      <c r="J8" s="1537"/>
    </row>
    <row r="9" spans="1:10" ht="12.75">
      <c r="A9" s="1538" t="s">
        <v>815</v>
      </c>
      <c r="B9" s="1539"/>
      <c r="C9" s="1539"/>
      <c r="D9" s="1539"/>
      <c r="E9" s="1540"/>
      <c r="F9" s="1538" t="s">
        <v>797</v>
      </c>
      <c r="G9" s="1539"/>
      <c r="H9" s="1539"/>
      <c r="I9" s="1539"/>
      <c r="J9" s="1540"/>
    </row>
    <row r="10" spans="1:10" ht="13.5" thickBot="1">
      <c r="A10" s="1545"/>
      <c r="B10" s="1542"/>
      <c r="C10" s="1542"/>
      <c r="D10" s="1542"/>
      <c r="E10" s="1544"/>
      <c r="F10" s="1545"/>
      <c r="G10" s="1542"/>
      <c r="H10" s="1542"/>
      <c r="I10" s="1542"/>
      <c r="J10" s="1546"/>
    </row>
    <row r="11" spans="1:10" ht="12.75">
      <c r="A11" s="1217" t="s">
        <v>829</v>
      </c>
      <c r="B11" s="1215">
        <v>101748</v>
      </c>
      <c r="C11" s="1215">
        <v>372590</v>
      </c>
      <c r="D11" s="1231">
        <v>348568</v>
      </c>
      <c r="E11" s="1107">
        <f>D11/C11*100</f>
        <v>93.55269867682976</v>
      </c>
      <c r="F11" s="1218" t="s">
        <v>951</v>
      </c>
      <c r="G11" s="1215">
        <v>13907</v>
      </c>
      <c r="H11" s="1216">
        <v>26730</v>
      </c>
      <c r="I11" s="1236">
        <v>29242</v>
      </c>
      <c r="J11" s="1215">
        <f>I11/H11*100</f>
        <v>109.39768050879162</v>
      </c>
    </row>
    <row r="12" spans="1:10" ht="25.5" customHeight="1">
      <c r="A12" s="1095" t="s">
        <v>936</v>
      </c>
      <c r="B12" s="1093">
        <v>22571</v>
      </c>
      <c r="C12" s="1093">
        <v>59228</v>
      </c>
      <c r="D12" s="1232">
        <v>56012</v>
      </c>
      <c r="E12" s="1093">
        <f aca="true" t="shared" si="0" ref="E12:E19">D12/C12*100</f>
        <v>94.57013574660633</v>
      </c>
      <c r="F12" s="1108" t="s">
        <v>960</v>
      </c>
      <c r="G12" s="1093">
        <v>62893</v>
      </c>
      <c r="H12" s="1094">
        <v>65735</v>
      </c>
      <c r="I12" s="1237">
        <v>69139</v>
      </c>
      <c r="J12" s="1093">
        <f aca="true" t="shared" si="1" ref="J12:J19">I12/H12*100</f>
        <v>105.17836768844604</v>
      </c>
    </row>
    <row r="13" spans="1:13" ht="25.5" customHeight="1">
      <c r="A13" s="1092" t="s">
        <v>816</v>
      </c>
      <c r="B13" s="1093">
        <v>78434</v>
      </c>
      <c r="C13" s="1093">
        <v>163482</v>
      </c>
      <c r="D13" s="1232">
        <v>142745</v>
      </c>
      <c r="E13" s="1093">
        <f t="shared" si="0"/>
        <v>87.31542310468431</v>
      </c>
      <c r="F13" s="1109" t="s">
        <v>616</v>
      </c>
      <c r="G13" s="1093">
        <v>329531</v>
      </c>
      <c r="H13" s="1094">
        <v>336764</v>
      </c>
      <c r="I13" s="1237">
        <v>336758</v>
      </c>
      <c r="J13" s="1093">
        <f t="shared" si="1"/>
        <v>99.99821833687686</v>
      </c>
      <c r="K13" s="1096"/>
      <c r="L13" s="1097"/>
      <c r="M13" s="1096"/>
    </row>
    <row r="14" spans="1:10" ht="12.75">
      <c r="A14" s="1092" t="s">
        <v>830</v>
      </c>
      <c r="B14" s="1093">
        <v>153326</v>
      </c>
      <c r="C14" s="1093">
        <v>140790</v>
      </c>
      <c r="D14" s="1232">
        <v>134224</v>
      </c>
      <c r="E14" s="1093">
        <f t="shared" si="0"/>
        <v>95.3363164997514</v>
      </c>
      <c r="F14" s="1234" t="s">
        <v>701</v>
      </c>
      <c r="G14" s="1093">
        <v>24188</v>
      </c>
      <c r="H14" s="1094">
        <v>390211</v>
      </c>
      <c r="I14" s="1237">
        <v>416795</v>
      </c>
      <c r="J14" s="1093">
        <f t="shared" si="1"/>
        <v>106.81272439782579</v>
      </c>
    </row>
    <row r="15" spans="1:13" ht="12.75">
      <c r="A15" s="1092" t="s">
        <v>683</v>
      </c>
      <c r="B15" s="1093">
        <v>18795</v>
      </c>
      <c r="C15" s="1093">
        <v>18950</v>
      </c>
      <c r="D15" s="1232">
        <v>18615</v>
      </c>
      <c r="E15" s="1093">
        <f t="shared" si="0"/>
        <v>98.23218997361478</v>
      </c>
      <c r="F15" s="1108" t="s">
        <v>922</v>
      </c>
      <c r="G15" s="1093"/>
      <c r="H15" s="1094">
        <v>601</v>
      </c>
      <c r="I15" s="1237">
        <v>676</v>
      </c>
      <c r="J15" s="1093">
        <f t="shared" si="1"/>
        <v>112.4792013311148</v>
      </c>
      <c r="M15" s="939"/>
    </row>
    <row r="16" spans="1:10" ht="39" customHeight="1">
      <c r="A16" s="1092" t="s">
        <v>930</v>
      </c>
      <c r="B16" s="1093">
        <v>43246</v>
      </c>
      <c r="C16" s="1093">
        <v>38813</v>
      </c>
      <c r="D16" s="1232">
        <v>38262</v>
      </c>
      <c r="E16" s="1093">
        <f t="shared" si="0"/>
        <v>98.58037255558705</v>
      </c>
      <c r="F16" s="1109" t="s">
        <v>702</v>
      </c>
      <c r="G16" s="1093">
        <v>1285</v>
      </c>
      <c r="H16" s="1094">
        <v>1803</v>
      </c>
      <c r="I16" s="1237">
        <v>7852</v>
      </c>
      <c r="J16" s="1093">
        <f t="shared" si="1"/>
        <v>435.4963948973932</v>
      </c>
    </row>
    <row r="17" spans="1:10" ht="27.75" customHeight="1">
      <c r="A17" s="1092" t="s">
        <v>703</v>
      </c>
      <c r="B17" s="1093">
        <v>8184</v>
      </c>
      <c r="C17" s="1093">
        <v>35465</v>
      </c>
      <c r="D17" s="1232">
        <v>27280</v>
      </c>
      <c r="E17" s="1093">
        <f t="shared" si="0"/>
        <v>76.92090793740307</v>
      </c>
      <c r="F17" s="1109" t="s">
        <v>704</v>
      </c>
      <c r="G17" s="1093"/>
      <c r="H17" s="1094"/>
      <c r="I17" s="1237"/>
      <c r="J17" s="1093"/>
    </row>
    <row r="18" spans="1:10" ht="28.5" customHeight="1">
      <c r="A18" s="1092" t="s">
        <v>796</v>
      </c>
      <c r="B18" s="1093">
        <v>5500</v>
      </c>
      <c r="C18" s="1093"/>
      <c r="D18" s="1232"/>
      <c r="E18" s="1093"/>
      <c r="F18" s="1109" t="s">
        <v>1275</v>
      </c>
      <c r="G18" s="1093"/>
      <c r="H18" s="1094">
        <v>7474</v>
      </c>
      <c r="I18" s="1237">
        <v>8221</v>
      </c>
      <c r="J18" s="1093">
        <f t="shared" si="1"/>
        <v>109.99464811346</v>
      </c>
    </row>
    <row r="19" spans="1:10" ht="40.5" customHeight="1" thickBot="1">
      <c r="A19" s="1098" t="s">
        <v>961</v>
      </c>
      <c r="B19" s="1099"/>
      <c r="C19" s="1099">
        <v>387</v>
      </c>
      <c r="D19" s="1233">
        <v>387</v>
      </c>
      <c r="E19" s="1099">
        <f t="shared" si="0"/>
        <v>100</v>
      </c>
      <c r="F19" s="1112" t="s">
        <v>671</v>
      </c>
      <c r="G19" s="1099"/>
      <c r="H19" s="1100">
        <v>387</v>
      </c>
      <c r="I19" s="1238">
        <v>242</v>
      </c>
      <c r="J19" s="1099">
        <f t="shared" si="1"/>
        <v>62.532299741602074</v>
      </c>
    </row>
    <row r="20" spans="1:10" ht="13.5" thickBot="1">
      <c r="A20" s="1089" t="s">
        <v>817</v>
      </c>
      <c r="B20" s="1101">
        <f>SUM(B11:B19)</f>
        <v>431804</v>
      </c>
      <c r="C20" s="1102">
        <f>SUM(C11:C19)</f>
        <v>829705</v>
      </c>
      <c r="D20" s="1103">
        <f>SUM(D11:D19)</f>
        <v>766093</v>
      </c>
      <c r="E20" s="1235">
        <f>D20/C20*100</f>
        <v>92.33317865988514</v>
      </c>
      <c r="F20" s="1104" t="s">
        <v>818</v>
      </c>
      <c r="G20" s="1104">
        <f>SUM(G11:G19)</f>
        <v>431804</v>
      </c>
      <c r="H20" s="1105">
        <f>SUM(H11:H19)</f>
        <v>829705</v>
      </c>
      <c r="I20" s="1104">
        <f>SUM(I11:I19)</f>
        <v>868925</v>
      </c>
      <c r="J20" s="1103">
        <f>I20/H20*100</f>
        <v>104.72698127647779</v>
      </c>
    </row>
    <row r="21" spans="1:10" ht="12.75">
      <c r="A21" s="1538" t="s">
        <v>819</v>
      </c>
      <c r="B21" s="1539"/>
      <c r="C21" s="1539"/>
      <c r="D21" s="1539"/>
      <c r="E21" s="1540"/>
      <c r="F21" s="1547" t="s">
        <v>820</v>
      </c>
      <c r="G21" s="1548"/>
      <c r="H21" s="1548"/>
      <c r="I21" s="1548"/>
      <c r="J21" s="1549"/>
    </row>
    <row r="22" spans="1:10" ht="13.5" thickBot="1">
      <c r="A22" s="1541"/>
      <c r="B22" s="1542"/>
      <c r="C22" s="1543"/>
      <c r="D22" s="1542"/>
      <c r="E22" s="1544"/>
      <c r="F22" s="1550"/>
      <c r="G22" s="1551"/>
      <c r="H22" s="1551"/>
      <c r="I22" s="1551"/>
      <c r="J22" s="1552"/>
    </row>
    <row r="23" spans="1:10" ht="12.75">
      <c r="A23" s="1090" t="s">
        <v>705</v>
      </c>
      <c r="B23" s="1106">
        <v>385100</v>
      </c>
      <c r="C23" s="1107">
        <v>467346</v>
      </c>
      <c r="D23" s="1106">
        <v>139206</v>
      </c>
      <c r="E23" s="1107">
        <f>D23/C23*100</f>
        <v>29.78649651435981</v>
      </c>
      <c r="F23" s="1218" t="s">
        <v>932</v>
      </c>
      <c r="G23" s="1215"/>
      <c r="H23" s="1236">
        <v>47837</v>
      </c>
      <c r="I23" s="1236">
        <v>47837</v>
      </c>
      <c r="J23" s="1218">
        <f>I23/H23*100</f>
        <v>100</v>
      </c>
    </row>
    <row r="24" spans="1:10" ht="12.75">
      <c r="A24" s="1091" t="s">
        <v>859</v>
      </c>
      <c r="B24" s="1106">
        <v>11688</v>
      </c>
      <c r="C24" s="1093">
        <v>12515</v>
      </c>
      <c r="D24" s="1106">
        <v>1171</v>
      </c>
      <c r="E24" s="1093">
        <f aca="true" t="shared" si="2" ref="E24:E30">D24/C24*100</f>
        <v>9.356771873751498</v>
      </c>
      <c r="F24" s="1108" t="s">
        <v>962</v>
      </c>
      <c r="G24" s="1093"/>
      <c r="H24" s="1237"/>
      <c r="I24" s="1237"/>
      <c r="J24" s="1108"/>
    </row>
    <row r="25" spans="1:10" ht="12.75">
      <c r="A25" s="1091" t="s">
        <v>856</v>
      </c>
      <c r="B25" s="1106"/>
      <c r="C25" s="1093"/>
      <c r="D25" s="1106"/>
      <c r="E25" s="1093"/>
      <c r="F25" s="1108" t="s">
        <v>820</v>
      </c>
      <c r="G25" s="1093"/>
      <c r="H25" s="1237">
        <v>60</v>
      </c>
      <c r="I25" s="1237">
        <v>493</v>
      </c>
      <c r="J25" s="1108">
        <f aca="true" t="shared" si="3" ref="J25:J32">I25/H25*100</f>
        <v>821.6666666666666</v>
      </c>
    </row>
    <row r="26" spans="1:10" ht="37.5" customHeight="1">
      <c r="A26" s="1110" t="s">
        <v>706</v>
      </c>
      <c r="B26" s="1106">
        <v>12626</v>
      </c>
      <c r="C26" s="1093">
        <v>13623</v>
      </c>
      <c r="D26" s="1106">
        <v>13493</v>
      </c>
      <c r="E26" s="1093">
        <f t="shared" si="2"/>
        <v>99.04573148352051</v>
      </c>
      <c r="F26" s="1109" t="s">
        <v>672</v>
      </c>
      <c r="G26" s="1093">
        <v>23</v>
      </c>
      <c r="H26" s="1237">
        <v>23</v>
      </c>
      <c r="I26" s="1237">
        <v>18</v>
      </c>
      <c r="J26" s="1108">
        <f t="shared" si="3"/>
        <v>78.26086956521739</v>
      </c>
    </row>
    <row r="27" spans="1:10" ht="25.5" customHeight="1">
      <c r="A27" s="1091" t="s">
        <v>703</v>
      </c>
      <c r="B27" s="1106">
        <v>32294</v>
      </c>
      <c r="C27" s="1093">
        <v>85191</v>
      </c>
      <c r="D27" s="1106">
        <v>84111</v>
      </c>
      <c r="E27" s="1093">
        <f t="shared" si="2"/>
        <v>98.73226045004753</v>
      </c>
      <c r="F27" s="1109" t="s">
        <v>704</v>
      </c>
      <c r="G27" s="1093">
        <v>98353</v>
      </c>
      <c r="H27" s="1237">
        <v>119036</v>
      </c>
      <c r="I27" s="1237">
        <v>58369</v>
      </c>
      <c r="J27" s="1108">
        <f t="shared" si="3"/>
        <v>49.03474579118922</v>
      </c>
    </row>
    <row r="28" spans="1:10" ht="12.75">
      <c r="A28" s="1091" t="s">
        <v>860</v>
      </c>
      <c r="B28" s="1106">
        <v>8106</v>
      </c>
      <c r="C28" s="1093">
        <v>7854</v>
      </c>
      <c r="D28" s="1106">
        <v>6624</v>
      </c>
      <c r="E28" s="1093">
        <f t="shared" si="2"/>
        <v>84.33919022154316</v>
      </c>
      <c r="F28" s="1111" t="s">
        <v>707</v>
      </c>
      <c r="G28" s="1093">
        <v>355934</v>
      </c>
      <c r="H28" s="1237">
        <v>421245</v>
      </c>
      <c r="I28" s="1237">
        <v>95442</v>
      </c>
      <c r="J28" s="1108">
        <f t="shared" si="3"/>
        <v>22.657123526688743</v>
      </c>
    </row>
    <row r="29" spans="1:10" ht="12.75">
      <c r="A29" s="1091" t="s">
        <v>708</v>
      </c>
      <c r="B29" s="1106"/>
      <c r="C29" s="1093">
        <v>140</v>
      </c>
      <c r="D29" s="1106">
        <v>140</v>
      </c>
      <c r="E29" s="1093">
        <f t="shared" si="2"/>
        <v>100</v>
      </c>
      <c r="F29" s="1108" t="s">
        <v>825</v>
      </c>
      <c r="G29" s="1093"/>
      <c r="H29" s="1237">
        <v>2502</v>
      </c>
      <c r="I29" s="1237">
        <v>2502</v>
      </c>
      <c r="J29" s="1108">
        <f t="shared" si="3"/>
        <v>100</v>
      </c>
    </row>
    <row r="30" spans="1:12" ht="38.25">
      <c r="A30" s="1091" t="s">
        <v>836</v>
      </c>
      <c r="B30" s="1106">
        <v>32727</v>
      </c>
      <c r="C30" s="1093">
        <v>32727</v>
      </c>
      <c r="D30" s="1106"/>
      <c r="E30" s="1093">
        <f t="shared" si="2"/>
        <v>0</v>
      </c>
      <c r="F30" s="1109" t="s">
        <v>709</v>
      </c>
      <c r="G30" s="1093">
        <v>21025</v>
      </c>
      <c r="H30" s="1237">
        <v>20507</v>
      </c>
      <c r="I30" s="1237">
        <v>26995</v>
      </c>
      <c r="J30" s="1108">
        <f t="shared" si="3"/>
        <v>131.63797727605208</v>
      </c>
      <c r="L30" s="939"/>
    </row>
    <row r="31" spans="1:10" ht="12.75">
      <c r="A31" s="1091"/>
      <c r="C31" s="1091"/>
      <c r="E31" s="1091"/>
      <c r="F31" s="1108" t="s">
        <v>664</v>
      </c>
      <c r="G31" s="1093">
        <v>7206</v>
      </c>
      <c r="H31" s="1237">
        <v>7206</v>
      </c>
      <c r="I31" s="1237">
        <v>6546</v>
      </c>
      <c r="J31" s="1108">
        <f t="shared" si="3"/>
        <v>90.84096586178185</v>
      </c>
    </row>
    <row r="32" spans="1:10" ht="12.75">
      <c r="A32" s="1091"/>
      <c r="B32" s="1106"/>
      <c r="C32" s="1093"/>
      <c r="D32" s="1106"/>
      <c r="E32" s="1093"/>
      <c r="F32" s="1108" t="s">
        <v>1281</v>
      </c>
      <c r="G32" s="1093"/>
      <c r="H32" s="1237">
        <v>980</v>
      </c>
      <c r="I32" s="1237">
        <v>980</v>
      </c>
      <c r="J32" s="1108">
        <f t="shared" si="3"/>
        <v>100</v>
      </c>
    </row>
    <row r="33" spans="1:10" ht="12.75">
      <c r="A33" s="1091"/>
      <c r="B33" s="1106"/>
      <c r="C33" s="1093"/>
      <c r="D33" s="1106"/>
      <c r="E33" s="1093"/>
      <c r="F33" s="1108" t="s">
        <v>710</v>
      </c>
      <c r="G33" s="1093"/>
      <c r="H33" s="1237"/>
      <c r="I33" s="1237"/>
      <c r="J33" s="1108"/>
    </row>
    <row r="34" spans="1:10" ht="13.5" thickBot="1">
      <c r="A34" s="1219"/>
      <c r="B34" s="1220"/>
      <c r="C34" s="1221"/>
      <c r="D34" s="1220"/>
      <c r="E34" s="1221"/>
      <c r="F34" s="1112"/>
      <c r="G34" s="1099"/>
      <c r="H34" s="1238"/>
      <c r="I34" s="1238"/>
      <c r="J34" s="1113"/>
    </row>
    <row r="35" spans="1:10" ht="13.5" thickBot="1">
      <c r="A35" s="1222" t="s">
        <v>821</v>
      </c>
      <c r="B35" s="1223">
        <f>SUM(B23:B34)</f>
        <v>482541</v>
      </c>
      <c r="C35" s="1224">
        <f>SUM(C23:C34)</f>
        <v>619396</v>
      </c>
      <c r="D35" s="1225">
        <f>SUM(D23:D34)</f>
        <v>244745</v>
      </c>
      <c r="E35" s="1226">
        <f>D35/C35*100</f>
        <v>39.51349379072516</v>
      </c>
      <c r="F35" s="1227" t="s">
        <v>822</v>
      </c>
      <c r="G35" s="1224">
        <f>SUM(G23:G34)</f>
        <v>482541</v>
      </c>
      <c r="H35" s="1230">
        <f>SUM(H23:H34)</f>
        <v>619396</v>
      </c>
      <c r="I35" s="1224">
        <f>SUM(I23:I34)</f>
        <v>239182</v>
      </c>
      <c r="J35" s="1226">
        <f>I35/H35*100</f>
        <v>38.615360770815435</v>
      </c>
    </row>
    <row r="36" spans="1:10" ht="13.5" thickBot="1">
      <c r="A36" s="1114"/>
      <c r="B36" s="1115"/>
      <c r="C36" s="1116"/>
      <c r="D36" s="1117"/>
      <c r="E36" s="1117"/>
      <c r="F36" s="1116"/>
      <c r="G36" s="1116"/>
      <c r="H36" s="1229"/>
      <c r="I36" s="1229"/>
      <c r="J36" s="1116"/>
    </row>
    <row r="37" spans="1:10" ht="13.5" thickBot="1">
      <c r="A37" s="1222" t="s">
        <v>823</v>
      </c>
      <c r="B37" s="1223">
        <f>SUM(B20+B35)</f>
        <v>914345</v>
      </c>
      <c r="C37" s="1224">
        <f>C20+C35</f>
        <v>1449101</v>
      </c>
      <c r="D37" s="1225">
        <f>SUM(D20+D35)</f>
        <v>1010838</v>
      </c>
      <c r="E37" s="1226">
        <f>D37/C37*100</f>
        <v>69.75621437015087</v>
      </c>
      <c r="F37" s="1227" t="s">
        <v>823</v>
      </c>
      <c r="G37" s="1224">
        <f>SUM(G20+G35)</f>
        <v>914345</v>
      </c>
      <c r="H37" s="1228">
        <f>SUM(H20+H35)</f>
        <v>1449101</v>
      </c>
      <c r="I37" s="1224">
        <f>SUM(I20+I35)</f>
        <v>1108107</v>
      </c>
      <c r="J37" s="1226">
        <f>I37/H37*100</f>
        <v>76.46858293521294</v>
      </c>
    </row>
    <row r="38" ht="12.75">
      <c r="J38" s="1118"/>
    </row>
    <row r="39" spans="3:10" ht="12.75">
      <c r="C39" s="1119"/>
      <c r="D39" s="1119"/>
      <c r="J39" s="1119"/>
    </row>
  </sheetData>
  <sheetProtection/>
  <mergeCells count="17">
    <mergeCell ref="A21:E22"/>
    <mergeCell ref="H6:H8"/>
    <mergeCell ref="I6:I8"/>
    <mergeCell ref="J6:J8"/>
    <mergeCell ref="A9:E10"/>
    <mergeCell ref="F9:J10"/>
    <mergeCell ref="F21:J22"/>
    <mergeCell ref="A2:J2"/>
    <mergeCell ref="A3:J3"/>
    <mergeCell ref="H5:J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19652777777777777" top="0.984027777777778" bottom="0.9840277777777778" header="0.5118055555555556" footer="0.5118055555555556"/>
  <pageSetup horizontalDpi="300" verticalDpi="300" orientation="landscape" paperSize="9" scale="71" r:id="rId1"/>
  <headerFooter alignWithMargins="0">
    <oddHeader>&amp;R6. sz. melléklet
.../2014.(...) Egyek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G33"/>
  <sheetViews>
    <sheetView view="pageLayout" zoomScaleNormal="91" workbookViewId="0" topLeftCell="A4">
      <selection activeCell="B31" sqref="B31:D33"/>
    </sheetView>
  </sheetViews>
  <sheetFormatPr defaultColWidth="9.00390625" defaultRowHeight="12.75"/>
  <cols>
    <col min="1" max="1" width="9.125" style="534" customWidth="1"/>
    <col min="2" max="2" width="6.625" style="534" customWidth="1"/>
    <col min="3" max="3" width="60.875" style="534" customWidth="1"/>
    <col min="4" max="4" width="15.00390625" style="924" customWidth="1"/>
    <col min="5" max="6" width="9.125" style="534" customWidth="1"/>
    <col min="7" max="7" width="12.625" style="534" customWidth="1"/>
    <col min="8" max="16384" width="9.125" style="534" customWidth="1"/>
  </cols>
  <sheetData>
    <row r="2" spans="2:4" ht="12.75">
      <c r="B2" s="1553" t="s">
        <v>714</v>
      </c>
      <c r="C2" s="1553"/>
      <c r="D2" s="1553"/>
    </row>
    <row r="3" spans="2:6" ht="15.75">
      <c r="B3" s="1554" t="s">
        <v>495</v>
      </c>
      <c r="C3" s="1554"/>
      <c r="D3" s="1554"/>
      <c r="E3" s="1120"/>
      <c r="F3" s="1120"/>
    </row>
    <row r="4" spans="2:6" ht="15.75">
      <c r="B4" s="1121"/>
      <c r="C4" s="1121"/>
      <c r="D4" s="1121"/>
      <c r="E4" s="1120"/>
      <c r="F4" s="1120"/>
    </row>
    <row r="5" spans="2:6" ht="15.75">
      <c r="B5" s="1554" t="s">
        <v>427</v>
      </c>
      <c r="C5" s="1554"/>
      <c r="D5" s="1121"/>
      <c r="E5" s="1120"/>
      <c r="F5" s="1120"/>
    </row>
    <row r="6" spans="2:6" ht="15.75">
      <c r="B6" s="1121"/>
      <c r="C6" s="1121"/>
      <c r="D6" s="1121"/>
      <c r="E6" s="1120"/>
      <c r="F6" s="1120"/>
    </row>
    <row r="7" spans="2:5" ht="13.5" thickBot="1">
      <c r="B7" s="1555" t="s">
        <v>808</v>
      </c>
      <c r="C7" s="1555"/>
      <c r="D7" s="1555"/>
      <c r="E7" s="924"/>
    </row>
    <row r="8" spans="2:7" ht="32.25" thickBot="1">
      <c r="B8" s="1122" t="s">
        <v>876</v>
      </c>
      <c r="C8" s="1123" t="s">
        <v>990</v>
      </c>
      <c r="D8" s="1124" t="s">
        <v>991</v>
      </c>
      <c r="G8" s="924"/>
    </row>
    <row r="9" spans="2:4" ht="15.75">
      <c r="B9" s="1125" t="s">
        <v>798</v>
      </c>
      <c r="C9" s="1126" t="s">
        <v>992</v>
      </c>
      <c r="D9" s="771">
        <v>106016</v>
      </c>
    </row>
    <row r="10" spans="2:4" ht="16.5" thickBot="1">
      <c r="B10" s="1127" t="s">
        <v>802</v>
      </c>
      <c r="C10" s="1128" t="s">
        <v>993</v>
      </c>
      <c r="D10" s="764">
        <v>82</v>
      </c>
    </row>
    <row r="11" spans="2:4" s="1132" customFormat="1" ht="16.5" thickBot="1">
      <c r="B11" s="1129" t="s">
        <v>806</v>
      </c>
      <c r="C11" s="1130" t="s">
        <v>994</v>
      </c>
      <c r="D11" s="1131">
        <f>SUM(D9:D10)</f>
        <v>106098</v>
      </c>
    </row>
    <row r="12" spans="2:4" s="1135" customFormat="1" ht="15.75">
      <c r="B12" s="1133" t="s">
        <v>800</v>
      </c>
      <c r="C12" s="1134" t="s">
        <v>1276</v>
      </c>
      <c r="D12" s="756"/>
    </row>
    <row r="13" spans="2:4" s="1132" customFormat="1" ht="16.5" thickBot="1">
      <c r="B13" s="1136" t="s">
        <v>803</v>
      </c>
      <c r="C13" s="1137" t="s">
        <v>995</v>
      </c>
      <c r="D13" s="1138"/>
    </row>
    <row r="14" spans="2:4" ht="16.5" thickBot="1">
      <c r="B14" s="1139" t="s">
        <v>807</v>
      </c>
      <c r="C14" s="1140" t="s">
        <v>996</v>
      </c>
      <c r="D14" s="1141">
        <v>1498</v>
      </c>
    </row>
    <row r="15" spans="2:4" s="1145" customFormat="1" ht="16.5" thickBot="1">
      <c r="B15" s="1142" t="s">
        <v>801</v>
      </c>
      <c r="C15" s="1143" t="s">
        <v>997</v>
      </c>
      <c r="D15" s="1144">
        <f>D14</f>
        <v>1498</v>
      </c>
    </row>
    <row r="16" spans="2:4" s="1135" customFormat="1" ht="15.75">
      <c r="B16" s="1133" t="s">
        <v>809</v>
      </c>
      <c r="C16" s="1134" t="s">
        <v>998</v>
      </c>
      <c r="D16" s="756">
        <v>0</v>
      </c>
    </row>
    <row r="17" spans="2:4" s="1135" customFormat="1" ht="15.75">
      <c r="B17" s="1146" t="s">
        <v>804</v>
      </c>
      <c r="C17" s="1147" t="s">
        <v>999</v>
      </c>
      <c r="D17" s="760"/>
    </row>
    <row r="18" spans="2:4" s="1135" customFormat="1" ht="15.75">
      <c r="B18" s="1146" t="s">
        <v>799</v>
      </c>
      <c r="C18" s="1147" t="s">
        <v>1000</v>
      </c>
      <c r="D18" s="760">
        <v>0</v>
      </c>
    </row>
    <row r="19" spans="2:4" ht="15.75">
      <c r="B19" s="1146" t="s">
        <v>805</v>
      </c>
      <c r="C19" s="1147" t="s">
        <v>1001</v>
      </c>
      <c r="D19" s="760">
        <v>-7291</v>
      </c>
    </row>
    <row r="20" spans="2:4" ht="16.5" thickBot="1">
      <c r="B20" s="1148" t="s">
        <v>824</v>
      </c>
      <c r="C20" s="1149" t="s">
        <v>1002</v>
      </c>
      <c r="D20" s="1150">
        <v>-3234</v>
      </c>
    </row>
    <row r="21" spans="2:4" s="1132" customFormat="1" ht="16.5" thickBot="1">
      <c r="B21" s="1129" t="s">
        <v>811</v>
      </c>
      <c r="C21" s="1130" t="s">
        <v>444</v>
      </c>
      <c r="D21" s="1131">
        <f>D11+D15+D19+D20</f>
        <v>97071</v>
      </c>
    </row>
    <row r="22" spans="2:4" s="1132" customFormat="1" ht="15.75">
      <c r="B22" s="1151" t="s">
        <v>899</v>
      </c>
      <c r="C22" s="1152" t="s">
        <v>1004</v>
      </c>
      <c r="D22" s="1153"/>
    </row>
    <row r="23" spans="2:4" s="1132" customFormat="1" ht="15.75">
      <c r="B23" s="1154" t="s">
        <v>902</v>
      </c>
      <c r="C23" s="1155" t="s">
        <v>1005</v>
      </c>
      <c r="D23" s="1156"/>
    </row>
    <row r="24" spans="2:4" s="1132" customFormat="1" ht="15.75">
      <c r="B24" s="1154" t="s">
        <v>900</v>
      </c>
      <c r="C24" s="1155" t="s">
        <v>1277</v>
      </c>
      <c r="D24" s="838">
        <v>-8264</v>
      </c>
    </row>
    <row r="25" spans="2:4" s="1132" customFormat="1" ht="15.75">
      <c r="B25" s="1154" t="s">
        <v>901</v>
      </c>
      <c r="C25" s="1155" t="s">
        <v>1278</v>
      </c>
      <c r="D25" s="838"/>
    </row>
    <row r="26" spans="2:4" s="1132" customFormat="1" ht="16.5" thickBot="1">
      <c r="B26" s="1157" t="s">
        <v>903</v>
      </c>
      <c r="C26" s="1158" t="s">
        <v>1279</v>
      </c>
      <c r="D26" s="1159">
        <f>SUM(D22:D25)</f>
        <v>-8264</v>
      </c>
    </row>
    <row r="27" spans="2:4" ht="16.5" thickBot="1">
      <c r="B27" s="1160" t="s">
        <v>904</v>
      </c>
      <c r="C27" s="1160" t="s">
        <v>1280</v>
      </c>
      <c r="D27" s="1161">
        <f>D21+D26</f>
        <v>88807</v>
      </c>
    </row>
    <row r="28" spans="2:4" ht="16.5" thickBot="1">
      <c r="B28" s="1162" t="s">
        <v>976</v>
      </c>
      <c r="C28" s="1163" t="s">
        <v>1008</v>
      </c>
      <c r="D28" s="1124">
        <v>88368</v>
      </c>
    </row>
    <row r="29" spans="2:4" ht="16.5" thickBot="1">
      <c r="B29" s="1162" t="s">
        <v>977</v>
      </c>
      <c r="C29" s="1163" t="s">
        <v>1009</v>
      </c>
      <c r="D29" s="752">
        <v>73812</v>
      </c>
    </row>
    <row r="30" spans="2:4" ht="16.5" thickBot="1">
      <c r="B30" s="1164" t="s">
        <v>978</v>
      </c>
      <c r="C30" s="1165" t="s">
        <v>1010</v>
      </c>
      <c r="D30" s="790">
        <v>14556</v>
      </c>
    </row>
    <row r="31" spans="2:4" ht="16.5" thickBot="1">
      <c r="B31" s="1166" t="s">
        <v>979</v>
      </c>
      <c r="C31" s="1166" t="s">
        <v>442</v>
      </c>
      <c r="D31" s="1167">
        <v>439</v>
      </c>
    </row>
    <row r="32" spans="2:4" ht="16.5" thickBot="1">
      <c r="B32" s="1166" t="s">
        <v>980</v>
      </c>
      <c r="C32" s="1168" t="s">
        <v>1009</v>
      </c>
      <c r="D32" s="1169">
        <v>439</v>
      </c>
    </row>
    <row r="33" spans="2:4" ht="16.5" thickBot="1">
      <c r="B33" s="1166" t="s">
        <v>981</v>
      </c>
      <c r="C33" s="1170" t="s">
        <v>1010</v>
      </c>
      <c r="D33" s="1171"/>
    </row>
  </sheetData>
  <sheetProtection/>
  <mergeCells count="4">
    <mergeCell ref="B2:D2"/>
    <mergeCell ref="B3:D3"/>
    <mergeCell ref="B5:C5"/>
    <mergeCell ref="B7:D7"/>
  </mergeCells>
  <printOptions/>
  <pageMargins left="0.75" right="0.75" top="1" bottom="1" header="0.5" footer="0.5118055555555556"/>
  <pageSetup horizontalDpi="300" verticalDpi="300" orientation="portrait" paperSize="9" scale="96" r:id="rId1"/>
  <headerFooter alignWithMargins="0">
    <oddHeader>&amp;R7.1.sz. melléklet
......./2014.(...)Egyek Önk.r.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G33"/>
  <sheetViews>
    <sheetView view="pageLayout" zoomScaleNormal="91" workbookViewId="0" topLeftCell="A1">
      <selection activeCell="E24" sqref="E24"/>
    </sheetView>
  </sheetViews>
  <sheetFormatPr defaultColWidth="9.00390625" defaultRowHeight="12.75"/>
  <cols>
    <col min="1" max="1" width="9.125" style="534" customWidth="1"/>
    <col min="2" max="2" width="6.625" style="534" customWidth="1"/>
    <col min="3" max="3" width="59.75390625" style="534" customWidth="1"/>
    <col min="4" max="4" width="15.00390625" style="924" customWidth="1"/>
    <col min="5" max="6" width="9.125" style="534" customWidth="1"/>
    <col min="7" max="7" width="12.625" style="534" customWidth="1"/>
    <col min="8" max="16384" width="9.125" style="534" customWidth="1"/>
  </cols>
  <sheetData>
    <row r="2" spans="2:4" ht="12.75">
      <c r="B2" s="1553" t="s">
        <v>713</v>
      </c>
      <c r="C2" s="1553"/>
      <c r="D2" s="1553"/>
    </row>
    <row r="3" spans="2:6" ht="15.75">
      <c r="B3" s="1554" t="s">
        <v>495</v>
      </c>
      <c r="C3" s="1554"/>
      <c r="D3" s="1554"/>
      <c r="E3" s="1120"/>
      <c r="F3" s="1120"/>
    </row>
    <row r="4" spans="2:6" ht="15.75">
      <c r="B4" s="1121"/>
      <c r="C4" s="1121"/>
      <c r="D4" s="1121"/>
      <c r="E4" s="1120"/>
      <c r="F4" s="1120"/>
    </row>
    <row r="5" spans="2:6" ht="15.75">
      <c r="B5" s="1554" t="s">
        <v>966</v>
      </c>
      <c r="C5" s="1554"/>
      <c r="D5" s="1121"/>
      <c r="E5" s="1120"/>
      <c r="F5" s="1120"/>
    </row>
    <row r="6" spans="2:6" ht="15.75">
      <c r="B6" s="1121"/>
      <c r="C6" s="1121"/>
      <c r="D6" s="1121"/>
      <c r="E6" s="1120"/>
      <c r="F6" s="1120"/>
    </row>
    <row r="7" spans="2:5" ht="13.5" thickBot="1">
      <c r="B7" s="1555" t="s">
        <v>808</v>
      </c>
      <c r="C7" s="1555"/>
      <c r="D7" s="1555"/>
      <c r="E7" s="924"/>
    </row>
    <row r="8" spans="2:7" ht="32.25" thickBot="1">
      <c r="B8" s="1122" t="s">
        <v>876</v>
      </c>
      <c r="C8" s="1123" t="s">
        <v>990</v>
      </c>
      <c r="D8" s="1124" t="s">
        <v>991</v>
      </c>
      <c r="G8" s="924"/>
    </row>
    <row r="9" spans="2:4" ht="15.75">
      <c r="B9" s="1125" t="s">
        <v>798</v>
      </c>
      <c r="C9" s="1126" t="s">
        <v>992</v>
      </c>
      <c r="D9" s="771"/>
    </row>
    <row r="10" spans="2:4" ht="16.5" thickBot="1">
      <c r="B10" s="1127" t="s">
        <v>802</v>
      </c>
      <c r="C10" s="1128" t="s">
        <v>993</v>
      </c>
      <c r="D10" s="764"/>
    </row>
    <row r="11" spans="2:4" s="1132" customFormat="1" ht="16.5" thickBot="1">
      <c r="B11" s="1129" t="s">
        <v>806</v>
      </c>
      <c r="C11" s="1130" t="s">
        <v>994</v>
      </c>
      <c r="D11" s="1131">
        <f>SUM(D9:D10)</f>
        <v>0</v>
      </c>
    </row>
    <row r="12" spans="2:4" s="1135" customFormat="1" ht="15.75">
      <c r="B12" s="1133" t="s">
        <v>800</v>
      </c>
      <c r="C12" s="1134" t="s">
        <v>1276</v>
      </c>
      <c r="D12" s="756"/>
    </row>
    <row r="13" spans="2:4" s="1132" customFormat="1" ht="16.5" thickBot="1">
      <c r="B13" s="1136" t="s">
        <v>803</v>
      </c>
      <c r="C13" s="1137" t="s">
        <v>995</v>
      </c>
      <c r="D13" s="1138"/>
    </row>
    <row r="14" spans="2:4" ht="16.5" thickBot="1">
      <c r="B14" s="1139" t="s">
        <v>807</v>
      </c>
      <c r="C14" s="1140" t="s">
        <v>996</v>
      </c>
      <c r="D14" s="1141">
        <v>173</v>
      </c>
    </row>
    <row r="15" spans="2:4" s="1145" customFormat="1" ht="16.5" thickBot="1">
      <c r="B15" s="1142" t="s">
        <v>801</v>
      </c>
      <c r="C15" s="1143" t="s">
        <v>997</v>
      </c>
      <c r="D15" s="1144">
        <f>D14</f>
        <v>173</v>
      </c>
    </row>
    <row r="16" spans="2:4" s="1135" customFormat="1" ht="15.75">
      <c r="B16" s="1133" t="s">
        <v>809</v>
      </c>
      <c r="C16" s="1134" t="s">
        <v>998</v>
      </c>
      <c r="D16" s="756"/>
    </row>
    <row r="17" spans="2:4" s="1135" customFormat="1" ht="15.75">
      <c r="B17" s="1146" t="s">
        <v>804</v>
      </c>
      <c r="C17" s="1147" t="s">
        <v>999</v>
      </c>
      <c r="D17" s="760"/>
    </row>
    <row r="18" spans="2:4" s="1135" customFormat="1" ht="15.75">
      <c r="B18" s="1146" t="s">
        <v>799</v>
      </c>
      <c r="C18" s="1147" t="s">
        <v>1000</v>
      </c>
      <c r="D18" s="760"/>
    </row>
    <row r="19" spans="2:4" ht="15.75">
      <c r="B19" s="1146" t="s">
        <v>805</v>
      </c>
      <c r="C19" s="1147" t="s">
        <v>1001</v>
      </c>
      <c r="D19" s="760"/>
    </row>
    <row r="20" spans="2:4" ht="16.5" thickBot="1">
      <c r="B20" s="1148" t="s">
        <v>824</v>
      </c>
      <c r="C20" s="1149" t="s">
        <v>1002</v>
      </c>
      <c r="D20" s="1150"/>
    </row>
    <row r="21" spans="2:4" s="1132" customFormat="1" ht="16.5" thickBot="1">
      <c r="B21" s="1129" t="s">
        <v>811</v>
      </c>
      <c r="C21" s="1130" t="s">
        <v>441</v>
      </c>
      <c r="D21" s="1131">
        <f>D11+D13+D19-D20+D15</f>
        <v>173</v>
      </c>
    </row>
    <row r="22" spans="2:4" s="1132" customFormat="1" ht="15.75">
      <c r="B22" s="1151" t="s">
        <v>899</v>
      </c>
      <c r="C22" s="1152" t="s">
        <v>1004</v>
      </c>
      <c r="D22" s="836"/>
    </row>
    <row r="23" spans="2:4" s="1132" customFormat="1" ht="15.75">
      <c r="B23" s="1154" t="s">
        <v>902</v>
      </c>
      <c r="C23" s="1155" t="s">
        <v>1005</v>
      </c>
      <c r="D23" s="838"/>
    </row>
    <row r="24" spans="2:4" s="1132" customFormat="1" ht="15.75">
      <c r="B24" s="1154" t="s">
        <v>900</v>
      </c>
      <c r="C24" s="1155" t="s">
        <v>1277</v>
      </c>
      <c r="D24" s="838">
        <v>8264</v>
      </c>
    </row>
    <row r="25" spans="2:4" ht="16.5" thickBot="1">
      <c r="B25" s="1172" t="s">
        <v>901</v>
      </c>
      <c r="C25" s="1173" t="s">
        <v>1278</v>
      </c>
      <c r="D25" s="857"/>
    </row>
    <row r="26" spans="2:4" ht="16.5" thickBot="1">
      <c r="B26" s="1174" t="s">
        <v>903</v>
      </c>
      <c r="C26" s="1175" t="s">
        <v>1279</v>
      </c>
      <c r="D26" s="1176">
        <f>SUM(D22:D25)</f>
        <v>8264</v>
      </c>
    </row>
    <row r="27" spans="2:4" ht="16.5" thickBot="1">
      <c r="B27" s="1164" t="s">
        <v>904</v>
      </c>
      <c r="C27" s="1164" t="s">
        <v>1007</v>
      </c>
      <c r="D27" s="790">
        <f>D21+D26</f>
        <v>8437</v>
      </c>
    </row>
    <row r="28" spans="2:4" ht="16.5" thickBot="1">
      <c r="B28" s="1162" t="s">
        <v>976</v>
      </c>
      <c r="C28" s="1177" t="s">
        <v>1008</v>
      </c>
      <c r="D28" s="752"/>
    </row>
    <row r="29" spans="2:4" s="1178" customFormat="1" ht="16.5" thickBot="1">
      <c r="B29" s="1162" t="s">
        <v>977</v>
      </c>
      <c r="C29" s="1163" t="s">
        <v>1009</v>
      </c>
      <c r="D29" s="752"/>
    </row>
    <row r="30" spans="2:4" ht="16.5" thickBot="1">
      <c r="B30" s="1164" t="s">
        <v>978</v>
      </c>
      <c r="C30" s="1165" t="s">
        <v>1010</v>
      </c>
      <c r="D30" s="790"/>
    </row>
    <row r="31" spans="2:4" ht="16.5" thickBot="1">
      <c r="B31" s="1166" t="s">
        <v>979</v>
      </c>
      <c r="C31" s="1179" t="s">
        <v>442</v>
      </c>
      <c r="D31" s="1167">
        <v>8437</v>
      </c>
    </row>
    <row r="32" spans="2:4" ht="16.5" thickBot="1">
      <c r="B32" s="1166" t="s">
        <v>980</v>
      </c>
      <c r="C32" s="1168" t="s">
        <v>1009</v>
      </c>
      <c r="D32" s="1169">
        <v>8437</v>
      </c>
    </row>
    <row r="33" spans="2:4" ht="16.5" thickBot="1">
      <c r="B33" s="1166" t="s">
        <v>981</v>
      </c>
      <c r="C33" s="1170" t="s">
        <v>1010</v>
      </c>
      <c r="D33" s="1171"/>
    </row>
  </sheetData>
  <sheetProtection/>
  <mergeCells count="4">
    <mergeCell ref="B2:D2"/>
    <mergeCell ref="B3:D3"/>
    <mergeCell ref="B5:C5"/>
    <mergeCell ref="B7:D7"/>
  </mergeCells>
  <printOptions/>
  <pageMargins left="0.75" right="0.75" top="1" bottom="1" header="0.5" footer="0.5118055555555556"/>
  <pageSetup horizontalDpi="300" verticalDpi="300" orientation="portrait" paperSize="9" scale="97" r:id="rId1"/>
  <headerFooter alignWithMargins="0">
    <oddHeader>&amp;R7.2.sz. melléklet
......./2014.(...)Egyek Önk.r.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G29"/>
  <sheetViews>
    <sheetView view="pageLayout" zoomScaleNormal="91" workbookViewId="0" topLeftCell="A13">
      <selection activeCell="C4" sqref="C4"/>
    </sheetView>
  </sheetViews>
  <sheetFormatPr defaultColWidth="9.00390625" defaultRowHeight="12.75"/>
  <cols>
    <col min="1" max="1" width="9.125" style="534" customWidth="1"/>
    <col min="2" max="2" width="6.625" style="534" customWidth="1"/>
    <col min="3" max="3" width="59.125" style="534" customWidth="1"/>
    <col min="4" max="4" width="15.00390625" style="924" customWidth="1"/>
    <col min="5" max="6" width="9.125" style="534" customWidth="1"/>
    <col min="7" max="7" width="12.625" style="534" customWidth="1"/>
    <col min="8" max="16384" width="9.125" style="534" customWidth="1"/>
  </cols>
  <sheetData>
    <row r="2" spans="2:4" ht="12.75">
      <c r="B2" s="1553" t="s">
        <v>712</v>
      </c>
      <c r="C2" s="1553"/>
      <c r="D2" s="1553"/>
    </row>
    <row r="3" spans="2:6" ht="15.75">
      <c r="B3" s="1554" t="s">
        <v>495</v>
      </c>
      <c r="C3" s="1554"/>
      <c r="D3" s="1554"/>
      <c r="E3" s="1120"/>
      <c r="F3" s="1120"/>
    </row>
    <row r="4" spans="2:6" ht="15.75">
      <c r="B4" s="1121"/>
      <c r="C4" s="1121"/>
      <c r="D4" s="1121"/>
      <c r="E4" s="1120"/>
      <c r="F4" s="1120"/>
    </row>
    <row r="5" spans="2:6" ht="15.75">
      <c r="B5" s="1554" t="s">
        <v>988</v>
      </c>
      <c r="C5" s="1554"/>
      <c r="D5" s="1121"/>
      <c r="E5" s="1120"/>
      <c r="F5" s="1120"/>
    </row>
    <row r="6" spans="2:6" ht="15.75">
      <c r="B6" s="1121"/>
      <c r="C6" s="1121"/>
      <c r="D6" s="1121"/>
      <c r="E6" s="1120"/>
      <c r="F6" s="1120"/>
    </row>
    <row r="7" spans="2:6" ht="15.75">
      <c r="B7" s="1121"/>
      <c r="C7" s="1121"/>
      <c r="D7" s="1121"/>
      <c r="E7" s="1120"/>
      <c r="F7" s="1120"/>
    </row>
    <row r="8" spans="2:5" ht="13.5" thickBot="1">
      <c r="B8" s="1555" t="s">
        <v>808</v>
      </c>
      <c r="C8" s="1555"/>
      <c r="D8" s="1555"/>
      <c r="E8" s="924"/>
    </row>
    <row r="9" spans="2:7" ht="32.25" thickBot="1">
      <c r="B9" s="1122" t="s">
        <v>876</v>
      </c>
      <c r="C9" s="1123" t="s">
        <v>990</v>
      </c>
      <c r="D9" s="1124" t="s">
        <v>991</v>
      </c>
      <c r="G9" s="924"/>
    </row>
    <row r="10" spans="2:4" ht="15.75">
      <c r="B10" s="1125" t="s">
        <v>798</v>
      </c>
      <c r="C10" s="1126" t="s">
        <v>992</v>
      </c>
      <c r="D10" s="771"/>
    </row>
    <row r="11" spans="2:4" ht="16.5" thickBot="1">
      <c r="B11" s="1127" t="s">
        <v>802</v>
      </c>
      <c r="C11" s="1128" t="s">
        <v>993</v>
      </c>
      <c r="D11" s="764"/>
    </row>
    <row r="12" spans="2:4" s="1132" customFormat="1" ht="16.5" thickBot="1">
      <c r="B12" s="1129" t="s">
        <v>806</v>
      </c>
      <c r="C12" s="1130" t="s">
        <v>994</v>
      </c>
      <c r="D12" s="1131">
        <f>SUM(D10:D11)</f>
        <v>0</v>
      </c>
    </row>
    <row r="13" spans="2:4" s="1135" customFormat="1" ht="15.75">
      <c r="B13" s="1133" t="s">
        <v>800</v>
      </c>
      <c r="C13" s="1134" t="s">
        <v>1276</v>
      </c>
      <c r="D13" s="756"/>
    </row>
    <row r="14" spans="2:4" s="1132" customFormat="1" ht="16.5" thickBot="1">
      <c r="B14" s="1136" t="s">
        <v>803</v>
      </c>
      <c r="C14" s="1137" t="s">
        <v>995</v>
      </c>
      <c r="D14" s="1138"/>
    </row>
    <row r="15" spans="2:4" ht="16.5" thickBot="1">
      <c r="B15" s="1139" t="s">
        <v>807</v>
      </c>
      <c r="C15" s="1140" t="s">
        <v>996</v>
      </c>
      <c r="D15" s="1141"/>
    </row>
    <row r="16" spans="2:4" s="1145" customFormat="1" ht="16.5" thickBot="1">
      <c r="B16" s="1142" t="s">
        <v>801</v>
      </c>
      <c r="C16" s="1143" t="s">
        <v>997</v>
      </c>
      <c r="D16" s="1144">
        <f>D15</f>
        <v>0</v>
      </c>
    </row>
    <row r="17" spans="2:4" s="1135" customFormat="1" ht="15.75">
      <c r="B17" s="1133" t="s">
        <v>809</v>
      </c>
      <c r="C17" s="1134" t="s">
        <v>998</v>
      </c>
      <c r="D17" s="756">
        <v>0</v>
      </c>
    </row>
    <row r="18" spans="2:4" s="1135" customFormat="1" ht="15.75">
      <c r="B18" s="1146" t="s">
        <v>804</v>
      </c>
      <c r="C18" s="1147" t="s">
        <v>999</v>
      </c>
      <c r="D18" s="760"/>
    </row>
    <row r="19" spans="2:4" s="1135" customFormat="1" ht="15.75">
      <c r="B19" s="1146" t="s">
        <v>799</v>
      </c>
      <c r="C19" s="1147" t="s">
        <v>1000</v>
      </c>
      <c r="D19" s="760">
        <v>0</v>
      </c>
    </row>
    <row r="20" spans="2:4" ht="15.75">
      <c r="B20" s="1146" t="s">
        <v>805</v>
      </c>
      <c r="C20" s="1147" t="s">
        <v>1001</v>
      </c>
      <c r="D20" s="760"/>
    </row>
    <row r="21" spans="2:4" ht="16.5" thickBot="1">
      <c r="B21" s="1148" t="s">
        <v>824</v>
      </c>
      <c r="C21" s="1149" t="s">
        <v>1002</v>
      </c>
      <c r="D21" s="1150"/>
    </row>
    <row r="22" spans="2:4" s="1132" customFormat="1" ht="16.5" thickBot="1">
      <c r="B22" s="1129" t="s">
        <v>811</v>
      </c>
      <c r="C22" s="1130" t="s">
        <v>1003</v>
      </c>
      <c r="D22" s="1131">
        <f>D12+D14+D20-D21</f>
        <v>0</v>
      </c>
    </row>
    <row r="23" spans="2:4" s="1132" customFormat="1" ht="15.75">
      <c r="B23" s="1133" t="s">
        <v>899</v>
      </c>
      <c r="C23" s="1134" t="s">
        <v>1004</v>
      </c>
      <c r="D23" s="756"/>
    </row>
    <row r="24" spans="2:4" s="1132" customFormat="1" ht="16.5" thickBot="1">
      <c r="B24" s="1148" t="s">
        <v>902</v>
      </c>
      <c r="C24" s="1149" t="s">
        <v>1005</v>
      </c>
      <c r="D24" s="1150"/>
    </row>
    <row r="25" spans="2:4" s="1132" customFormat="1" ht="16.5" thickBot="1">
      <c r="B25" s="1180" t="s">
        <v>900</v>
      </c>
      <c r="C25" s="1177" t="s">
        <v>1006</v>
      </c>
      <c r="D25" s="1124">
        <f>D24+D23</f>
        <v>0</v>
      </c>
    </row>
    <row r="26" spans="2:4" ht="16.5" thickBot="1">
      <c r="B26" s="1164" t="s">
        <v>903</v>
      </c>
      <c r="C26" s="1164" t="s">
        <v>1007</v>
      </c>
      <c r="D26" s="790">
        <f>D22+D25</f>
        <v>0</v>
      </c>
    </row>
    <row r="27" spans="2:4" ht="16.5" thickBot="1">
      <c r="B27" s="1162" t="s">
        <v>904</v>
      </c>
      <c r="C27" s="1163" t="s">
        <v>1008</v>
      </c>
      <c r="D27" s="752"/>
    </row>
    <row r="28" spans="2:4" ht="16.5" thickBot="1">
      <c r="B28" s="1162" t="s">
        <v>976</v>
      </c>
      <c r="C28" s="1163" t="s">
        <v>1009</v>
      </c>
      <c r="D28" s="752"/>
    </row>
    <row r="29" spans="2:4" ht="16.5" thickBot="1">
      <c r="B29" s="1162" t="s">
        <v>977</v>
      </c>
      <c r="C29" s="1163" t="s">
        <v>1010</v>
      </c>
      <c r="D29" s="752"/>
    </row>
  </sheetData>
  <sheetProtection/>
  <mergeCells count="4">
    <mergeCell ref="B2:D2"/>
    <mergeCell ref="B3:D3"/>
    <mergeCell ref="B5:C5"/>
    <mergeCell ref="B8:D8"/>
  </mergeCells>
  <printOptions/>
  <pageMargins left="0.75" right="0.75" top="1" bottom="1" header="0.5" footer="0.5118055555555556"/>
  <pageSetup horizontalDpi="300" verticalDpi="300" orientation="portrait" paperSize="9" scale="97" r:id="rId1"/>
  <headerFooter alignWithMargins="0">
    <oddHeader>&amp;R7.3.sz. melléklet
......./2014.(...)Egyek Önk.r.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H23"/>
  <sheetViews>
    <sheetView view="pageLayout" zoomScaleNormal="91" workbookViewId="0" topLeftCell="A1">
      <selection activeCell="C6" sqref="C6:D6"/>
    </sheetView>
  </sheetViews>
  <sheetFormatPr defaultColWidth="9.00390625" defaultRowHeight="12.75"/>
  <cols>
    <col min="1" max="1" width="35.75390625" style="1198" customWidth="1"/>
    <col min="2" max="3" width="15.375" style="1198" customWidth="1"/>
    <col min="4" max="4" width="14.625" style="1198" customWidth="1"/>
    <col min="5" max="5" width="13.25390625" style="1198" customWidth="1"/>
    <col min="6" max="6" width="12.375" style="1198" customWidth="1"/>
    <col min="7" max="7" width="9.125" style="1198" customWidth="1"/>
    <col min="8" max="16384" width="9.125" style="534" customWidth="1"/>
  </cols>
  <sheetData>
    <row r="2" spans="1:8" ht="15.75">
      <c r="A2" s="1554" t="s">
        <v>711</v>
      </c>
      <c r="B2" s="1554"/>
      <c r="C2" s="1554"/>
      <c r="D2" s="1554"/>
      <c r="E2" s="1554"/>
      <c r="F2" s="1554"/>
      <c r="G2" s="1554"/>
      <c r="H2" s="1554"/>
    </row>
    <row r="3" spans="1:8" ht="15.75">
      <c r="A3" s="1554" t="s">
        <v>1400</v>
      </c>
      <c r="B3" s="1554"/>
      <c r="C3" s="1554"/>
      <c r="D3" s="1554"/>
      <c r="E3" s="1554"/>
      <c r="F3" s="1554"/>
      <c r="G3" s="1554"/>
      <c r="H3" s="1554"/>
    </row>
    <row r="4" spans="1:8" ht="15.75">
      <c r="A4" s="1181"/>
      <c r="B4" s="1181"/>
      <c r="C4" s="1181"/>
      <c r="D4" s="1181"/>
      <c r="E4" s="1181"/>
      <c r="F4" s="1181"/>
      <c r="G4" s="1181"/>
      <c r="H4" s="1181"/>
    </row>
    <row r="5" spans="1:8" ht="15.75">
      <c r="A5" s="1181"/>
      <c r="B5" s="1181"/>
      <c r="C5" s="1181"/>
      <c r="D5" s="1181"/>
      <c r="E5" s="1181"/>
      <c r="F5" s="1181"/>
      <c r="G5" s="1181"/>
      <c r="H5" s="1182"/>
    </row>
    <row r="6" spans="1:8" s="1184" customFormat="1" ht="15.75">
      <c r="A6" s="1183" t="s">
        <v>1011</v>
      </c>
      <c r="B6" s="1183"/>
      <c r="C6" s="1183"/>
      <c r="D6" s="1183"/>
      <c r="E6" s="1183"/>
      <c r="F6" s="1558" t="s">
        <v>808</v>
      </c>
      <c r="G6" s="1558"/>
      <c r="H6" s="1558"/>
    </row>
    <row r="8" spans="1:7" s="1189" customFormat="1" ht="21" customHeight="1" thickBot="1">
      <c r="A8" s="1185" t="s">
        <v>1012</v>
      </c>
      <c r="B8" s="1186" t="s">
        <v>963</v>
      </c>
      <c r="C8" s="1186" t="s">
        <v>964</v>
      </c>
      <c r="D8" s="1186" t="s">
        <v>1013</v>
      </c>
      <c r="E8" s="1186" t="s">
        <v>1014</v>
      </c>
      <c r="F8" s="1187" t="s">
        <v>1015</v>
      </c>
      <c r="G8" s="1188"/>
    </row>
    <row r="9" spans="1:7" s="1189" customFormat="1" ht="19.5" customHeight="1">
      <c r="A9" s="1190" t="s">
        <v>1016</v>
      </c>
      <c r="B9" s="1191"/>
      <c r="C9" s="1191"/>
      <c r="D9" s="1191"/>
      <c r="E9" s="1191"/>
      <c r="F9" s="1192"/>
      <c r="G9" s="1188"/>
    </row>
    <row r="10" spans="1:7" s="1189" customFormat="1" ht="18.75" customHeight="1">
      <c r="A10" s="1193" t="s">
        <v>1017</v>
      </c>
      <c r="B10" s="1194"/>
      <c r="C10" s="1194"/>
      <c r="D10" s="1194"/>
      <c r="E10" s="1194"/>
      <c r="F10" s="1195"/>
      <c r="G10" s="1188"/>
    </row>
    <row r="11" spans="1:7" s="1189" customFormat="1" ht="19.5" customHeight="1">
      <c r="A11" s="1193" t="s">
        <v>1018</v>
      </c>
      <c r="B11" s="1194"/>
      <c r="C11" s="1194"/>
      <c r="D11" s="1194"/>
      <c r="E11" s="1194"/>
      <c r="F11" s="1195"/>
      <c r="G11" s="1188"/>
    </row>
    <row r="12" spans="1:6" ht="18.75" customHeight="1">
      <c r="A12" s="1193" t="s">
        <v>1019</v>
      </c>
      <c r="B12" s="1196">
        <v>11500</v>
      </c>
      <c r="C12" s="1196">
        <v>12144</v>
      </c>
      <c r="D12" s="1196">
        <v>14236</v>
      </c>
      <c r="E12" s="1196">
        <f>D12/C12*100</f>
        <v>117.2266139657444</v>
      </c>
      <c r="F12" s="1197">
        <f>SUM(C12-D12)</f>
        <v>-2092</v>
      </c>
    </row>
    <row r="13" spans="1:6" ht="36" customHeight="1">
      <c r="A13" s="1199" t="s">
        <v>1020</v>
      </c>
      <c r="B13" s="1196">
        <v>38800</v>
      </c>
      <c r="C13" s="1196">
        <v>39354</v>
      </c>
      <c r="D13" s="1196">
        <v>41366</v>
      </c>
      <c r="E13" s="1196">
        <f>D13/C13*100</f>
        <v>105.11256797276008</v>
      </c>
      <c r="F13" s="1197">
        <f>SUM(C13-D13)</f>
        <v>-2012</v>
      </c>
    </row>
    <row r="14" spans="1:6" ht="36.75" customHeight="1" thickBot="1">
      <c r="A14" s="1200" t="s">
        <v>1021</v>
      </c>
      <c r="B14" s="1201"/>
      <c r="C14" s="1201"/>
      <c r="D14" s="1201"/>
      <c r="E14" s="1201"/>
      <c r="F14" s="1205">
        <f>C14-D14</f>
        <v>0</v>
      </c>
    </row>
    <row r="15" spans="1:7" s="1184" customFormat="1" ht="24" customHeight="1" thickBot="1">
      <c r="A15" s="1304" t="s">
        <v>1022</v>
      </c>
      <c r="B15" s="1305">
        <f>SUM(B9:B14)</f>
        <v>50300</v>
      </c>
      <c r="C15" s="1305">
        <f>SUM(C9:C14)</f>
        <v>51498</v>
      </c>
      <c r="D15" s="1305">
        <f>SUM(D9:D14)</f>
        <v>55602</v>
      </c>
      <c r="E15" s="1305">
        <f>D15/C15*100</f>
        <v>107.96924152394267</v>
      </c>
      <c r="F15" s="1306">
        <f>SUM(F9:F14)</f>
        <v>-4104</v>
      </c>
      <c r="G15" s="1183"/>
    </row>
    <row r="18" spans="1:2" ht="15.75">
      <c r="A18" s="1558" t="s">
        <v>1023</v>
      </c>
      <c r="B18" s="1558"/>
    </row>
    <row r="20" spans="1:8" ht="25.5" customHeight="1" thickBot="1">
      <c r="A20" s="1185" t="s">
        <v>1024</v>
      </c>
      <c r="B20" s="1559" t="s">
        <v>1025</v>
      </c>
      <c r="C20" s="1559"/>
      <c r="D20" s="1202" t="s">
        <v>1026</v>
      </c>
      <c r="H20" s="1198"/>
    </row>
    <row r="21" spans="1:8" ht="27" customHeight="1">
      <c r="A21" s="1190" t="s">
        <v>1027</v>
      </c>
      <c r="B21" s="1556" t="s">
        <v>494</v>
      </c>
      <c r="C21" s="1556"/>
      <c r="D21" s="1203">
        <v>41366</v>
      </c>
      <c r="H21" s="1198"/>
    </row>
    <row r="22" spans="1:8" ht="27" customHeight="1" thickBot="1">
      <c r="A22" s="1204" t="s">
        <v>1019</v>
      </c>
      <c r="B22" s="1556" t="s">
        <v>494</v>
      </c>
      <c r="C22" s="1556"/>
      <c r="D22" s="1205">
        <v>14236</v>
      </c>
      <c r="H22" s="1198"/>
    </row>
    <row r="23" spans="1:8" ht="24.75" customHeight="1" thickBot="1">
      <c r="A23" s="1557" t="s">
        <v>1028</v>
      </c>
      <c r="B23" s="1557"/>
      <c r="C23" s="1557"/>
      <c r="D23" s="1206">
        <f>D21+D22</f>
        <v>55602</v>
      </c>
      <c r="H23" s="1198"/>
    </row>
  </sheetData>
  <sheetProtection/>
  <mergeCells count="8">
    <mergeCell ref="B22:C22"/>
    <mergeCell ref="A23:C23"/>
    <mergeCell ref="A2:H2"/>
    <mergeCell ref="A3:H3"/>
    <mergeCell ref="F6:H6"/>
    <mergeCell ref="A18:B18"/>
    <mergeCell ref="B20:C20"/>
    <mergeCell ref="B21:C21"/>
  </mergeCells>
  <printOptions/>
  <pageMargins left="0.75" right="0.75" top="1" bottom="1" header="0.5" footer="0.5118055555555556"/>
  <pageSetup horizontalDpi="300" verticalDpi="300" orientation="portrait" paperSize="9" scale="72" r:id="rId1"/>
  <headerFooter alignWithMargins="0">
    <oddHeader>&amp;R8.sz. melléklet 
....../2014 (...) Egyek Önk.r.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G61"/>
  <sheetViews>
    <sheetView view="pageLayout" workbookViewId="0" topLeftCell="B1">
      <selection activeCell="F6" sqref="F6"/>
    </sheetView>
  </sheetViews>
  <sheetFormatPr defaultColWidth="9.00390625" defaultRowHeight="12.75"/>
  <cols>
    <col min="1" max="1" width="2.875" style="42" customWidth="1"/>
    <col min="2" max="2" width="63.00390625" style="42" customWidth="1"/>
    <col min="3" max="3" width="17.375" style="44" customWidth="1"/>
    <col min="4" max="4" width="22.375" style="44" customWidth="1"/>
    <col min="5" max="5" width="14.25390625" style="44" customWidth="1"/>
    <col min="6" max="6" width="15.875" style="44" customWidth="1"/>
    <col min="7" max="7" width="13.75390625" style="44" bestFit="1" customWidth="1"/>
    <col min="8" max="16384" width="9.125" style="42" customWidth="1"/>
  </cols>
  <sheetData>
    <row r="1" spans="2:6" ht="12.75">
      <c r="B1" s="1563"/>
      <c r="C1" s="1563"/>
      <c r="D1" s="1563"/>
      <c r="E1" s="1563"/>
      <c r="F1" s="48"/>
    </row>
    <row r="2" spans="2:6" ht="12.75">
      <c r="B2" s="1563" t="s">
        <v>715</v>
      </c>
      <c r="C2" s="1563"/>
      <c r="D2" s="1563"/>
      <c r="E2" s="1563"/>
      <c r="F2" s="48"/>
    </row>
    <row r="3" spans="2:6" ht="12.75">
      <c r="B3" s="1563" t="s">
        <v>1401</v>
      </c>
      <c r="C3" s="1563"/>
      <c r="D3" s="1563"/>
      <c r="E3" s="1563"/>
      <c r="F3" s="1563"/>
    </row>
    <row r="5" spans="2:6" ht="12.75">
      <c r="B5" s="1562" t="s">
        <v>468</v>
      </c>
      <c r="C5" s="1562"/>
      <c r="D5" s="1562"/>
      <c r="E5" s="1562"/>
      <c r="F5" s="1562"/>
    </row>
    <row r="6" ht="15.75" customHeight="1" thickBot="1">
      <c r="E6" s="44" t="s">
        <v>808</v>
      </c>
    </row>
    <row r="7" spans="2:7" ht="51.75" thickBot="1">
      <c r="B7" s="49" t="s">
        <v>990</v>
      </c>
      <c r="C7" s="50" t="s">
        <v>1029</v>
      </c>
      <c r="D7" s="50" t="s">
        <v>1030</v>
      </c>
      <c r="E7" s="51" t="s">
        <v>470</v>
      </c>
      <c r="F7" s="612"/>
      <c r="G7" s="52"/>
    </row>
    <row r="8" spans="2:6" ht="13.5" thickBot="1">
      <c r="B8" s="613" t="s">
        <v>469</v>
      </c>
      <c r="C8" s="58">
        <v>4375</v>
      </c>
      <c r="D8" s="58">
        <v>4375</v>
      </c>
      <c r="E8" s="614"/>
      <c r="F8" s="610"/>
    </row>
    <row r="9" spans="2:6" ht="12.75">
      <c r="B9" s="89"/>
      <c r="C9" s="610"/>
      <c r="D9" s="610"/>
      <c r="E9" s="610"/>
      <c r="F9" s="610"/>
    </row>
    <row r="10" spans="2:6" ht="12.75">
      <c r="B10" s="1562" t="s">
        <v>439</v>
      </c>
      <c r="C10" s="1562"/>
      <c r="D10" s="1562"/>
      <c r="E10" s="1562"/>
      <c r="F10" s="1562"/>
    </row>
    <row r="11" spans="2:6" ht="12.75">
      <c r="B11" s="89"/>
      <c r="C11" s="610"/>
      <c r="D11" s="610"/>
      <c r="E11" s="610"/>
      <c r="F11" s="610"/>
    </row>
    <row r="12" spans="6:7" ht="13.5" thickBot="1">
      <c r="F12" s="1564" t="s">
        <v>808</v>
      </c>
      <c r="G12" s="1564"/>
    </row>
    <row r="13" spans="2:7" ht="51.75" thickBot="1">
      <c r="B13" s="49" t="s">
        <v>990</v>
      </c>
      <c r="C13" s="50" t="s">
        <v>1029</v>
      </c>
      <c r="D13" s="50" t="s">
        <v>1030</v>
      </c>
      <c r="E13" s="50" t="s">
        <v>472</v>
      </c>
      <c r="F13" s="51" t="s">
        <v>1031</v>
      </c>
      <c r="G13" s="52"/>
    </row>
    <row r="14" spans="2:6" ht="12.75">
      <c r="B14" s="611" t="s">
        <v>471</v>
      </c>
      <c r="C14" s="59">
        <v>17</v>
      </c>
      <c r="D14" s="59">
        <v>17</v>
      </c>
      <c r="E14" s="59"/>
      <c r="F14" s="60"/>
    </row>
    <row r="15" spans="2:6" ht="12.75">
      <c r="B15" s="55" t="s">
        <v>473</v>
      </c>
      <c r="C15" s="53">
        <v>1079</v>
      </c>
      <c r="D15" s="53">
        <v>1079</v>
      </c>
      <c r="E15" s="53"/>
      <c r="F15" s="54"/>
    </row>
    <row r="16" spans="2:6" ht="12.75">
      <c r="B16" s="55" t="s">
        <v>474</v>
      </c>
      <c r="C16" s="53">
        <v>7133</v>
      </c>
      <c r="D16" s="53">
        <v>7133</v>
      </c>
      <c r="E16" s="53"/>
      <c r="F16" s="54"/>
    </row>
    <row r="17" spans="2:6" ht="14.25" customHeight="1">
      <c r="B17" s="56" t="s">
        <v>475</v>
      </c>
      <c r="C17" s="53">
        <v>234</v>
      </c>
      <c r="D17" s="53">
        <v>234</v>
      </c>
      <c r="E17" s="53"/>
      <c r="F17" s="54"/>
    </row>
    <row r="18" spans="2:6" ht="14.25" customHeight="1">
      <c r="B18" s="56" t="s">
        <v>476</v>
      </c>
      <c r="C18" s="53">
        <v>269</v>
      </c>
      <c r="D18" s="53">
        <v>269</v>
      </c>
      <c r="E18" s="53"/>
      <c r="F18" s="54"/>
    </row>
    <row r="19" spans="2:6" ht="14.25" customHeight="1">
      <c r="B19" s="56" t="s">
        <v>477</v>
      </c>
      <c r="C19" s="53">
        <v>104357</v>
      </c>
      <c r="D19" s="53">
        <v>102657</v>
      </c>
      <c r="E19" s="53"/>
      <c r="F19" s="54">
        <v>1700</v>
      </c>
    </row>
    <row r="20" spans="2:6" ht="14.25" customHeight="1">
      <c r="B20" s="56" t="s">
        <v>478</v>
      </c>
      <c r="C20" s="53">
        <v>26910</v>
      </c>
      <c r="D20" s="53">
        <v>22567</v>
      </c>
      <c r="E20" s="53">
        <v>4343</v>
      </c>
      <c r="F20" s="54"/>
    </row>
    <row r="21" spans="2:6" ht="14.25" customHeight="1">
      <c r="B21" s="56" t="s">
        <v>479</v>
      </c>
      <c r="C21" s="53">
        <v>9682</v>
      </c>
      <c r="D21" s="53">
        <v>9682</v>
      </c>
      <c r="E21" s="53"/>
      <c r="F21" s="54"/>
    </row>
    <row r="22" spans="2:6" ht="14.25" customHeight="1">
      <c r="B22" s="56" t="s">
        <v>440</v>
      </c>
      <c r="C22" s="53">
        <v>1806</v>
      </c>
      <c r="D22" s="53">
        <v>1806</v>
      </c>
      <c r="E22" s="53"/>
      <c r="F22" s="54"/>
    </row>
    <row r="23" spans="2:6" ht="16.5" customHeight="1" thickBot="1">
      <c r="B23" s="222" t="s">
        <v>1248</v>
      </c>
      <c r="C23" s="223">
        <v>400</v>
      </c>
      <c r="D23" s="223">
        <v>400</v>
      </c>
      <c r="E23" s="223"/>
      <c r="F23" s="224"/>
    </row>
    <row r="24" spans="2:7" s="46" customFormat="1" ht="13.5" thickBot="1">
      <c r="B24" s="220" t="s">
        <v>810</v>
      </c>
      <c r="C24" s="221">
        <f>SUM(C14:C23)</f>
        <v>151887</v>
      </c>
      <c r="D24" s="221">
        <f>SUM(D14:D23)</f>
        <v>145844</v>
      </c>
      <c r="E24" s="221">
        <f>SUM(E14:E23)</f>
        <v>4343</v>
      </c>
      <c r="F24" s="221">
        <f>SUM(F14:F23)</f>
        <v>1700</v>
      </c>
      <c r="G24" s="57"/>
    </row>
    <row r="25" ht="6" customHeight="1"/>
    <row r="26" ht="17.25" customHeight="1">
      <c r="B26" s="623" t="s">
        <v>1242</v>
      </c>
    </row>
    <row r="27" ht="17.25" customHeight="1" thickBot="1"/>
    <row r="28" spans="2:4" ht="17.25" customHeight="1" thickBot="1">
      <c r="B28" s="617" t="s">
        <v>1255</v>
      </c>
      <c r="C28" s="618" t="s">
        <v>1244</v>
      </c>
      <c r="D28" s="624" t="s">
        <v>1250</v>
      </c>
    </row>
    <row r="29" spans="2:4" ht="17.25" customHeight="1">
      <c r="B29" s="620" t="s">
        <v>1252</v>
      </c>
      <c r="C29" s="225">
        <v>110000</v>
      </c>
      <c r="D29" s="625" t="s">
        <v>1253</v>
      </c>
    </row>
    <row r="30" spans="2:4" ht="15" customHeight="1">
      <c r="B30" s="615" t="s">
        <v>1243</v>
      </c>
      <c r="C30" s="53">
        <v>69660</v>
      </c>
      <c r="D30" s="626" t="s">
        <v>1251</v>
      </c>
    </row>
    <row r="31" spans="2:4" ht="15" customHeight="1">
      <c r="B31" s="615" t="s">
        <v>1245</v>
      </c>
      <c r="C31" s="53">
        <v>45228</v>
      </c>
      <c r="D31" s="626" t="s">
        <v>1251</v>
      </c>
    </row>
    <row r="32" spans="2:4" ht="15" customHeight="1">
      <c r="B32" s="615" t="s">
        <v>1246</v>
      </c>
      <c r="C32" s="53">
        <v>1387040</v>
      </c>
      <c r="D32" s="626" t="s">
        <v>1251</v>
      </c>
    </row>
    <row r="33" spans="2:4" ht="15" customHeight="1">
      <c r="B33" s="615" t="s">
        <v>1247</v>
      </c>
      <c r="C33" s="53">
        <v>9312</v>
      </c>
      <c r="D33" s="626" t="s">
        <v>1251</v>
      </c>
    </row>
    <row r="34" spans="2:4" ht="15" customHeight="1" thickBot="1">
      <c r="B34" s="616" t="s">
        <v>1249</v>
      </c>
      <c r="C34" s="223">
        <v>78485</v>
      </c>
      <c r="D34" s="627" t="s">
        <v>1251</v>
      </c>
    </row>
    <row r="35" spans="2:4" ht="15" customHeight="1" thickBot="1">
      <c r="B35" s="621" t="s">
        <v>1254</v>
      </c>
      <c r="C35" s="622">
        <f>SUM(C29:C34)</f>
        <v>1699725</v>
      </c>
      <c r="D35" s="619"/>
    </row>
    <row r="36" ht="15" customHeight="1"/>
    <row r="37" ht="15" customHeight="1"/>
    <row r="38" spans="2:6" ht="12.75">
      <c r="B38" s="1562" t="s">
        <v>480</v>
      </c>
      <c r="C38" s="1562"/>
      <c r="D38" s="1562"/>
      <c r="E38" s="1562"/>
      <c r="F38" s="1562"/>
    </row>
    <row r="39" ht="16.5" customHeight="1"/>
    <row r="40" spans="6:7" ht="13.5" thickBot="1">
      <c r="F40" s="1564" t="s">
        <v>808</v>
      </c>
      <c r="G40" s="1564"/>
    </row>
    <row r="41" spans="2:6" ht="39" thickBot="1">
      <c r="B41" s="49" t="s">
        <v>990</v>
      </c>
      <c r="C41" s="50" t="s">
        <v>481</v>
      </c>
      <c r="D41" s="50" t="s">
        <v>482</v>
      </c>
      <c r="E41" s="51" t="s">
        <v>1031</v>
      </c>
      <c r="F41" s="42"/>
    </row>
    <row r="42" spans="2:6" ht="13.5" thickBot="1">
      <c r="B42" s="1334" t="s">
        <v>438</v>
      </c>
      <c r="C42" s="1335">
        <v>9809</v>
      </c>
      <c r="D42" s="1335">
        <v>9809</v>
      </c>
      <c r="E42" s="1336"/>
      <c r="F42" s="42"/>
    </row>
    <row r="44" spans="2:7" ht="38.25" customHeight="1">
      <c r="B44" s="1561" t="s">
        <v>489</v>
      </c>
      <c r="C44" s="1561"/>
      <c r="D44" s="1561"/>
      <c r="E44" s="1561"/>
      <c r="F44" s="1561"/>
      <c r="G44" s="1561"/>
    </row>
    <row r="45" spans="6:7" ht="13.5" thickBot="1">
      <c r="F45" s="1565" t="s">
        <v>1032</v>
      </c>
      <c r="G45" s="1565"/>
    </row>
    <row r="46" spans="2:7" ht="51.75" thickBot="1">
      <c r="B46" s="49" t="s">
        <v>990</v>
      </c>
      <c r="C46" s="50" t="s">
        <v>483</v>
      </c>
      <c r="D46" s="50" t="s">
        <v>1033</v>
      </c>
      <c r="E46" s="50" t="s">
        <v>1034</v>
      </c>
      <c r="F46" s="50" t="s">
        <v>1035</v>
      </c>
      <c r="G46" s="51" t="s">
        <v>1031</v>
      </c>
    </row>
    <row r="47" spans="2:7" ht="12.75">
      <c r="B47" s="1307" t="s">
        <v>484</v>
      </c>
      <c r="C47" s="1311">
        <v>62975000</v>
      </c>
      <c r="D47" s="1317">
        <v>62975000</v>
      </c>
      <c r="E47" s="1311"/>
      <c r="F47" s="1317"/>
      <c r="G47" s="1323"/>
    </row>
    <row r="48" spans="2:7" ht="12.75">
      <c r="B48" s="1308" t="s">
        <v>485</v>
      </c>
      <c r="C48" s="1312">
        <v>24797952</v>
      </c>
      <c r="D48" s="1318">
        <v>24797952</v>
      </c>
      <c r="E48" s="1312"/>
      <c r="F48" s="1318"/>
      <c r="G48" s="1324"/>
    </row>
    <row r="49" spans="2:7" ht="13.5" thickBot="1">
      <c r="B49" s="1309" t="s">
        <v>1282</v>
      </c>
      <c r="C49" s="1313">
        <v>9240980</v>
      </c>
      <c r="D49" s="1319">
        <v>9240980</v>
      </c>
      <c r="E49" s="1313"/>
      <c r="F49" s="1319"/>
      <c r="G49" s="1325"/>
    </row>
    <row r="50" spans="2:7" s="45" customFormat="1" ht="13.5" thickBot="1">
      <c r="B50" s="1310" t="s">
        <v>486</v>
      </c>
      <c r="C50" s="1330">
        <f>C47+C48-C49</f>
        <v>78531972</v>
      </c>
      <c r="D50" s="1331">
        <f>D47+D48-D49</f>
        <v>78531972</v>
      </c>
      <c r="E50" s="1314"/>
      <c r="F50" s="1320"/>
      <c r="G50" s="1326"/>
    </row>
    <row r="51" spans="2:7" s="45" customFormat="1" ht="13.5" thickBot="1">
      <c r="B51" s="1329" t="s">
        <v>487</v>
      </c>
      <c r="C51" s="1332">
        <v>14860800</v>
      </c>
      <c r="D51" s="1333">
        <v>14860800</v>
      </c>
      <c r="E51" s="1315"/>
      <c r="F51" s="1321"/>
      <c r="G51" s="1327"/>
    </row>
    <row r="52" spans="2:7" s="45" customFormat="1" ht="13.5" thickBot="1">
      <c r="B52" s="1310" t="s">
        <v>620</v>
      </c>
      <c r="C52" s="1330">
        <v>47480467</v>
      </c>
      <c r="D52" s="1331">
        <v>47480467</v>
      </c>
      <c r="E52" s="1314"/>
      <c r="F52" s="1320"/>
      <c r="G52" s="1326"/>
    </row>
    <row r="53" spans="2:7" s="45" customFormat="1" ht="13.5" thickBot="1">
      <c r="B53" s="1329" t="s">
        <v>488</v>
      </c>
      <c r="C53" s="1332">
        <v>1996550</v>
      </c>
      <c r="D53" s="1333">
        <v>1996550</v>
      </c>
      <c r="E53" s="1315"/>
      <c r="F53" s="1321"/>
      <c r="G53" s="1327"/>
    </row>
    <row r="54" spans="2:7" s="45" customFormat="1" ht="13.5" thickBot="1">
      <c r="B54" s="1310" t="s">
        <v>490</v>
      </c>
      <c r="C54" s="1330">
        <v>6274560</v>
      </c>
      <c r="D54" s="1331">
        <v>6274560</v>
      </c>
      <c r="E54" s="1314"/>
      <c r="F54" s="1320"/>
      <c r="G54" s="1326"/>
    </row>
    <row r="55" spans="2:7" s="46" customFormat="1" ht="13.5" thickBot="1">
      <c r="B55" s="1310" t="s">
        <v>1036</v>
      </c>
      <c r="C55" s="1316">
        <f>SUM(C50:C54)</f>
        <v>149144349</v>
      </c>
      <c r="D55" s="1322">
        <f>SUM(D50:D54)</f>
        <v>149144349</v>
      </c>
      <c r="E55" s="1316">
        <f>SUM(E47:E54)</f>
        <v>0</v>
      </c>
      <c r="F55" s="1322">
        <f>SUM(F47:F54)</f>
        <v>0</v>
      </c>
      <c r="G55" s="1328">
        <f>SUM(G47:G54)</f>
        <v>0</v>
      </c>
    </row>
    <row r="56" ht="11.25" customHeight="1">
      <c r="B56" s="61"/>
    </row>
    <row r="57" spans="2:7" ht="12.75">
      <c r="B57" s="226"/>
      <c r="C57" s="227"/>
      <c r="D57" s="227"/>
      <c r="E57" s="227"/>
      <c r="F57" s="227"/>
      <c r="G57" s="227"/>
    </row>
    <row r="58" spans="2:7" ht="12.75">
      <c r="B58" s="228"/>
      <c r="C58" s="229"/>
      <c r="D58" s="229"/>
      <c r="E58" s="229"/>
      <c r="F58" s="229"/>
      <c r="G58" s="227"/>
    </row>
    <row r="59" spans="2:6" ht="12.75">
      <c r="B59" s="1560"/>
      <c r="C59" s="1560"/>
      <c r="D59" s="1560"/>
      <c r="E59" s="1560"/>
      <c r="F59" s="1560"/>
    </row>
    <row r="61" ht="12.75">
      <c r="B61" s="479"/>
    </row>
  </sheetData>
  <sheetProtection/>
  <mergeCells count="11">
    <mergeCell ref="F45:G45"/>
    <mergeCell ref="B59:F59"/>
    <mergeCell ref="B44:G44"/>
    <mergeCell ref="B5:F5"/>
    <mergeCell ref="B38:F38"/>
    <mergeCell ref="B10:F10"/>
    <mergeCell ref="B1:E1"/>
    <mergeCell ref="B2:E2"/>
    <mergeCell ref="B3:F3"/>
    <mergeCell ref="F12:G12"/>
    <mergeCell ref="F40:G40"/>
  </mergeCells>
  <printOptions/>
  <pageMargins left="0.75" right="0.75" top="1" bottom="1" header="0.5" footer="0.5"/>
  <pageSetup horizontalDpi="600" verticalDpi="600" orientation="portrait" paperSize="9" scale="58" r:id="rId1"/>
  <headerFooter alignWithMargins="0">
    <oddHeader>&amp;R9.sz. melléklet
.../2014.(....) Egyek Önk.r.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90" zoomScaleSheetLayoutView="90" workbookViewId="0" topLeftCell="A3">
      <selection activeCell="A3" sqref="A3:J3"/>
    </sheetView>
  </sheetViews>
  <sheetFormatPr defaultColWidth="11.75390625" defaultRowHeight="12.75"/>
  <cols>
    <col min="1" max="1" width="7.25390625" style="1426" customWidth="1"/>
    <col min="2" max="2" width="80.125" style="1426" customWidth="1"/>
    <col min="3" max="3" width="11.75390625" style="1426" customWidth="1"/>
    <col min="4" max="4" width="15.75390625" style="1427" customWidth="1"/>
    <col min="5" max="5" width="15.75390625" style="1426" customWidth="1"/>
    <col min="6" max="6" width="21.75390625" style="1426" customWidth="1"/>
    <col min="7" max="7" width="19.375" style="244" customWidth="1"/>
    <col min="8" max="8" width="17.375" style="244" customWidth="1"/>
    <col min="9" max="9" width="17.25390625" style="244" customWidth="1"/>
    <col min="10" max="10" width="22.00390625" style="244" customWidth="1"/>
    <col min="11" max="16384" width="11.75390625" style="63" customWidth="1"/>
  </cols>
  <sheetData>
    <row r="1" spans="1:10" s="62" customFormat="1" ht="15.75">
      <c r="A1" s="1351"/>
      <c r="B1" s="1568" t="s">
        <v>716</v>
      </c>
      <c r="C1" s="1568"/>
      <c r="D1" s="1568"/>
      <c r="E1" s="1568"/>
      <c r="F1" s="1568"/>
      <c r="G1" s="1568"/>
      <c r="H1" s="1568"/>
      <c r="I1" s="1568"/>
      <c r="J1" s="231"/>
    </row>
    <row r="2" spans="1:10" s="62" customFormat="1" ht="15">
      <c r="A2" s="1351"/>
      <c r="B2" s="1351"/>
      <c r="C2" s="1351"/>
      <c r="D2" s="1352"/>
      <c r="E2" s="1351"/>
      <c r="F2" s="1351"/>
      <c r="G2" s="231"/>
      <c r="H2" s="231"/>
      <c r="I2" s="231"/>
      <c r="J2" s="231"/>
    </row>
    <row r="3" spans="1:10" s="62" customFormat="1" ht="15.75">
      <c r="A3" s="1568" t="s">
        <v>1037</v>
      </c>
      <c r="B3" s="1568"/>
      <c r="C3" s="1568"/>
      <c r="D3" s="1568"/>
      <c r="E3" s="1568"/>
      <c r="F3" s="1568"/>
      <c r="G3" s="1568"/>
      <c r="H3" s="1568"/>
      <c r="I3" s="1568"/>
      <c r="J3" s="1568"/>
    </row>
    <row r="4" spans="1:10" s="62" customFormat="1" ht="15">
      <c r="A4" s="1351"/>
      <c r="B4" s="1351"/>
      <c r="C4" s="1351"/>
      <c r="D4" s="1351"/>
      <c r="E4" s="1351"/>
      <c r="F4" s="1351"/>
      <c r="G4" s="231"/>
      <c r="H4" s="231"/>
      <c r="I4" s="231"/>
      <c r="J4" s="231"/>
    </row>
    <row r="5" spans="1:10" ht="15.75" thickBot="1">
      <c r="A5" s="1353"/>
      <c r="B5" s="1353"/>
      <c r="C5" s="1353"/>
      <c r="D5" s="1354"/>
      <c r="E5" s="1353"/>
      <c r="F5" s="1353"/>
      <c r="G5" s="232"/>
      <c r="H5" s="232"/>
      <c r="I5" s="232"/>
      <c r="J5" s="233" t="s">
        <v>1038</v>
      </c>
    </row>
    <row r="6" spans="1:10" s="64" customFormat="1" ht="37.5" customHeight="1" thickBot="1">
      <c r="A6" s="1569" t="s">
        <v>862</v>
      </c>
      <c r="B6" s="1571" t="s">
        <v>1039</v>
      </c>
      <c r="C6" s="1573" t="s">
        <v>1040</v>
      </c>
      <c r="D6" s="1574" t="s">
        <v>727</v>
      </c>
      <c r="E6" s="1573" t="s">
        <v>728</v>
      </c>
      <c r="F6" s="1577" t="s">
        <v>1041</v>
      </c>
      <c r="G6" s="1577"/>
      <c r="H6" s="1577"/>
      <c r="I6" s="1577"/>
      <c r="J6" s="1578" t="s">
        <v>1042</v>
      </c>
    </row>
    <row r="7" spans="1:10" s="65" customFormat="1" ht="15.75" thickBot="1">
      <c r="A7" s="1570"/>
      <c r="B7" s="1572"/>
      <c r="C7" s="1572"/>
      <c r="D7" s="1575"/>
      <c r="E7" s="1576"/>
      <c r="F7" s="1355">
        <v>2014</v>
      </c>
      <c r="G7" s="234">
        <v>2015</v>
      </c>
      <c r="H7" s="234">
        <v>2016</v>
      </c>
      <c r="I7" s="235">
        <v>2017</v>
      </c>
      <c r="J7" s="1579"/>
    </row>
    <row r="8" spans="1:10" s="65" customFormat="1" ht="15.75" thickBot="1">
      <c r="A8" s="1356" t="s">
        <v>798</v>
      </c>
      <c r="B8" s="1357" t="s">
        <v>1045</v>
      </c>
      <c r="C8" s="1358"/>
      <c r="D8" s="1359"/>
      <c r="E8" s="1358">
        <v>28908</v>
      </c>
      <c r="F8" s="1358"/>
      <c r="G8" s="236"/>
      <c r="H8" s="236"/>
      <c r="I8" s="236"/>
      <c r="J8" s="237">
        <f>SUM(D8:I8)</f>
        <v>28908</v>
      </c>
    </row>
    <row r="9" spans="1:10" s="65" customFormat="1" ht="15.75" thickBot="1">
      <c r="A9" s="1360" t="s">
        <v>878</v>
      </c>
      <c r="B9" s="1361" t="s">
        <v>445</v>
      </c>
      <c r="C9" s="1362" t="s">
        <v>1044</v>
      </c>
      <c r="D9" s="1363"/>
      <c r="E9" s="1361">
        <v>28908</v>
      </c>
      <c r="F9" s="1361" t="s">
        <v>1047</v>
      </c>
      <c r="G9" s="1364" t="s">
        <v>1047</v>
      </c>
      <c r="H9" s="1364" t="s">
        <v>1047</v>
      </c>
      <c r="I9" s="1364" t="s">
        <v>1302</v>
      </c>
      <c r="J9" s="245">
        <f>SUM(D9:I9)</f>
        <v>28908</v>
      </c>
    </row>
    <row r="10" spans="1:10" s="65" customFormat="1" ht="15.75" thickBot="1">
      <c r="A10" s="1365" t="s">
        <v>802</v>
      </c>
      <c r="B10" s="1366" t="s">
        <v>1048</v>
      </c>
      <c r="C10" s="1358"/>
      <c r="D10" s="1358">
        <f aca="true" t="shared" si="0" ref="D10:J10">SUM(D11:D32)</f>
        <v>78288</v>
      </c>
      <c r="E10" s="1358">
        <f t="shared" si="0"/>
        <v>90735</v>
      </c>
      <c r="F10" s="1358">
        <f t="shared" si="0"/>
        <v>14405</v>
      </c>
      <c r="G10" s="1358">
        <f t="shared" si="0"/>
        <v>0</v>
      </c>
      <c r="H10" s="1358">
        <f t="shared" si="0"/>
        <v>0</v>
      </c>
      <c r="I10" s="1358">
        <f t="shared" si="0"/>
        <v>0</v>
      </c>
      <c r="J10" s="1358">
        <f t="shared" si="0"/>
        <v>183428</v>
      </c>
    </row>
    <row r="11" spans="1:10" s="65" customFormat="1" ht="15">
      <c r="A11" s="1367" t="s">
        <v>889</v>
      </c>
      <c r="B11" s="1368" t="s">
        <v>1049</v>
      </c>
      <c r="C11" s="1369" t="s">
        <v>1050</v>
      </c>
      <c r="D11" s="1370">
        <v>13770</v>
      </c>
      <c r="E11" s="1371">
        <v>7425</v>
      </c>
      <c r="F11" s="1372" t="s">
        <v>1047</v>
      </c>
      <c r="G11" s="1370" t="s">
        <v>1047</v>
      </c>
      <c r="H11" s="1370" t="s">
        <v>1047</v>
      </c>
      <c r="I11" s="1373" t="s">
        <v>1047</v>
      </c>
      <c r="J11" s="1374">
        <f aca="true" t="shared" si="1" ref="J11:J70">SUM(D11:I11)</f>
        <v>21195</v>
      </c>
    </row>
    <row r="12" spans="1:10" s="65" customFormat="1" ht="15">
      <c r="A12" s="1375" t="s">
        <v>891</v>
      </c>
      <c r="B12" s="1376" t="s">
        <v>1052</v>
      </c>
      <c r="C12" s="1377" t="s">
        <v>1053</v>
      </c>
      <c r="D12" s="1378">
        <v>7592</v>
      </c>
      <c r="E12" s="1379">
        <v>1581</v>
      </c>
      <c r="F12" s="1380" t="s">
        <v>1047</v>
      </c>
      <c r="G12" s="1378" t="s">
        <v>1047</v>
      </c>
      <c r="H12" s="1378" t="s">
        <v>1047</v>
      </c>
      <c r="I12" s="1381" t="s">
        <v>1047</v>
      </c>
      <c r="J12" s="1382">
        <f t="shared" si="1"/>
        <v>9173</v>
      </c>
    </row>
    <row r="13" spans="1:10" s="65" customFormat="1" ht="15">
      <c r="A13" s="1375" t="s">
        <v>892</v>
      </c>
      <c r="B13" s="1376" t="s">
        <v>1054</v>
      </c>
      <c r="C13" s="1377" t="s">
        <v>1055</v>
      </c>
      <c r="D13" s="1378">
        <v>5385</v>
      </c>
      <c r="E13" s="1379">
        <v>2062</v>
      </c>
      <c r="F13" s="1380" t="s">
        <v>1047</v>
      </c>
      <c r="G13" s="1378" t="s">
        <v>1047</v>
      </c>
      <c r="H13" s="1378" t="s">
        <v>1047</v>
      </c>
      <c r="I13" s="1381" t="s">
        <v>1047</v>
      </c>
      <c r="J13" s="1382">
        <f t="shared" si="1"/>
        <v>7447</v>
      </c>
    </row>
    <row r="14" spans="1:10" s="65" customFormat="1" ht="15">
      <c r="A14" s="1375" t="s">
        <v>893</v>
      </c>
      <c r="B14" s="1376" t="s">
        <v>1056</v>
      </c>
      <c r="C14" s="1377" t="s">
        <v>1057</v>
      </c>
      <c r="D14" s="1378">
        <v>1908</v>
      </c>
      <c r="E14" s="1379">
        <v>1299</v>
      </c>
      <c r="F14" s="1380" t="s">
        <v>1047</v>
      </c>
      <c r="G14" s="1378" t="s">
        <v>1047</v>
      </c>
      <c r="H14" s="1378" t="s">
        <v>1047</v>
      </c>
      <c r="I14" s="1381" t="s">
        <v>1047</v>
      </c>
      <c r="J14" s="1382">
        <f t="shared" si="1"/>
        <v>3207</v>
      </c>
    </row>
    <row r="15" spans="1:10" s="65" customFormat="1" ht="15">
      <c r="A15" s="1375" t="s">
        <v>1303</v>
      </c>
      <c r="B15" s="1376" t="s">
        <v>1058</v>
      </c>
      <c r="C15" s="1377" t="s">
        <v>1055</v>
      </c>
      <c r="D15" s="1378">
        <v>3712</v>
      </c>
      <c r="E15" s="1379">
        <v>1813</v>
      </c>
      <c r="F15" s="1380" t="s">
        <v>1047</v>
      </c>
      <c r="G15" s="1378" t="s">
        <v>1047</v>
      </c>
      <c r="H15" s="1378" t="s">
        <v>1047</v>
      </c>
      <c r="I15" s="1381" t="s">
        <v>1047</v>
      </c>
      <c r="J15" s="1382">
        <f t="shared" si="1"/>
        <v>5525</v>
      </c>
    </row>
    <row r="16" spans="1:10" s="65" customFormat="1" ht="15">
      <c r="A16" s="1375" t="s">
        <v>1304</v>
      </c>
      <c r="B16" s="1376" t="s">
        <v>1059</v>
      </c>
      <c r="C16" s="1377" t="s">
        <v>1055</v>
      </c>
      <c r="D16" s="1378">
        <v>45021</v>
      </c>
      <c r="E16" s="1379">
        <v>46669</v>
      </c>
      <c r="F16" s="1380" t="s">
        <v>1047</v>
      </c>
      <c r="G16" s="1378" t="s">
        <v>1047</v>
      </c>
      <c r="H16" s="1378" t="s">
        <v>1047</v>
      </c>
      <c r="I16" s="1381" t="s">
        <v>1047</v>
      </c>
      <c r="J16" s="1382">
        <f t="shared" si="1"/>
        <v>91690</v>
      </c>
    </row>
    <row r="17" spans="1:10" s="65" customFormat="1" ht="15">
      <c r="A17" s="1375" t="s">
        <v>1305</v>
      </c>
      <c r="B17" s="1376" t="s">
        <v>1060</v>
      </c>
      <c r="C17" s="1377" t="s">
        <v>1046</v>
      </c>
      <c r="D17" s="1383">
        <v>514</v>
      </c>
      <c r="E17" s="1384">
        <v>400</v>
      </c>
      <c r="F17" s="1380" t="s">
        <v>1047</v>
      </c>
      <c r="G17" s="1380" t="s">
        <v>1047</v>
      </c>
      <c r="H17" s="1378" t="s">
        <v>1047</v>
      </c>
      <c r="I17" s="1381" t="s">
        <v>1047</v>
      </c>
      <c r="J17" s="1382">
        <f t="shared" si="1"/>
        <v>914</v>
      </c>
    </row>
    <row r="18" spans="1:10" s="65" customFormat="1" ht="15">
      <c r="A18" s="1375" t="s">
        <v>1306</v>
      </c>
      <c r="B18" s="1376" t="s">
        <v>1061</v>
      </c>
      <c r="C18" s="1377" t="s">
        <v>1046</v>
      </c>
      <c r="D18" s="1383">
        <v>140</v>
      </c>
      <c r="E18" s="1384">
        <v>244</v>
      </c>
      <c r="F18" s="1380" t="s">
        <v>1047</v>
      </c>
      <c r="G18" s="1380" t="s">
        <v>1047</v>
      </c>
      <c r="H18" s="1378" t="s">
        <v>1047</v>
      </c>
      <c r="I18" s="1381" t="s">
        <v>1047</v>
      </c>
      <c r="J18" s="1382">
        <f t="shared" si="1"/>
        <v>384</v>
      </c>
    </row>
    <row r="19" spans="1:10" s="65" customFormat="1" ht="15">
      <c r="A19" s="1375" t="s">
        <v>1307</v>
      </c>
      <c r="B19" s="1376" t="s">
        <v>1062</v>
      </c>
      <c r="C19" s="1377" t="s">
        <v>1046</v>
      </c>
      <c r="D19" s="1385">
        <v>246</v>
      </c>
      <c r="E19" s="1384">
        <v>1154</v>
      </c>
      <c r="F19" s="1380" t="s">
        <v>1047</v>
      </c>
      <c r="G19" s="1380" t="s">
        <v>1047</v>
      </c>
      <c r="H19" s="1378" t="s">
        <v>1047</v>
      </c>
      <c r="I19" s="1381" t="s">
        <v>1047</v>
      </c>
      <c r="J19" s="1382">
        <f t="shared" si="1"/>
        <v>1400</v>
      </c>
    </row>
    <row r="20" spans="1:10" s="65" customFormat="1" ht="15">
      <c r="A20" s="1375" t="s">
        <v>1308</v>
      </c>
      <c r="B20" s="1376" t="s">
        <v>446</v>
      </c>
      <c r="C20" s="1377" t="s">
        <v>1043</v>
      </c>
      <c r="D20" s="1386" t="s">
        <v>1047</v>
      </c>
      <c r="E20" s="1384">
        <v>26447</v>
      </c>
      <c r="F20" s="1380">
        <v>1080</v>
      </c>
      <c r="G20" s="1380" t="s">
        <v>1047</v>
      </c>
      <c r="H20" s="1378" t="s">
        <v>1047</v>
      </c>
      <c r="I20" s="1381" t="s">
        <v>1047</v>
      </c>
      <c r="J20" s="1382">
        <f t="shared" si="1"/>
        <v>27527</v>
      </c>
    </row>
    <row r="21" spans="1:10" s="65" customFormat="1" ht="15">
      <c r="A21" s="1375" t="s">
        <v>1309</v>
      </c>
      <c r="B21" s="1376" t="s">
        <v>447</v>
      </c>
      <c r="C21" s="1377" t="s">
        <v>1043</v>
      </c>
      <c r="D21" s="1386" t="s">
        <v>1047</v>
      </c>
      <c r="E21" s="1384">
        <v>191</v>
      </c>
      <c r="F21" s="1380" t="s">
        <v>1047</v>
      </c>
      <c r="G21" s="1380" t="s">
        <v>1047</v>
      </c>
      <c r="H21" s="1378" t="s">
        <v>1047</v>
      </c>
      <c r="I21" s="1381" t="s">
        <v>1047</v>
      </c>
      <c r="J21" s="1382">
        <f t="shared" si="1"/>
        <v>191</v>
      </c>
    </row>
    <row r="22" spans="1:10" s="65" customFormat="1" ht="18" customHeight="1">
      <c r="A22" s="1375" t="s">
        <v>1310</v>
      </c>
      <c r="B22" s="1387" t="s">
        <v>448</v>
      </c>
      <c r="C22" s="1388" t="s">
        <v>1043</v>
      </c>
      <c r="D22" s="1389" t="s">
        <v>1047</v>
      </c>
      <c r="E22" s="1390">
        <v>5</v>
      </c>
      <c r="F22" s="1391" t="s">
        <v>1047</v>
      </c>
      <c r="G22" s="1391" t="s">
        <v>1047</v>
      </c>
      <c r="H22" s="1392" t="s">
        <v>1047</v>
      </c>
      <c r="I22" s="1393" t="s">
        <v>1047</v>
      </c>
      <c r="J22" s="1394">
        <f t="shared" si="1"/>
        <v>5</v>
      </c>
    </row>
    <row r="23" spans="1:10" s="65" customFormat="1" ht="18" customHeight="1">
      <c r="A23" s="1375" t="s">
        <v>1311</v>
      </c>
      <c r="B23" s="1376" t="s">
        <v>1312</v>
      </c>
      <c r="C23" s="1377" t="s">
        <v>1044</v>
      </c>
      <c r="D23" s="1386" t="s">
        <v>1047</v>
      </c>
      <c r="E23" s="1384">
        <v>187</v>
      </c>
      <c r="F23" s="1380">
        <v>13325</v>
      </c>
      <c r="G23" s="1380" t="s">
        <v>1047</v>
      </c>
      <c r="H23" s="1378" t="s">
        <v>1047</v>
      </c>
      <c r="I23" s="1381" t="s">
        <v>1047</v>
      </c>
      <c r="J23" s="1382">
        <f t="shared" si="1"/>
        <v>13512</v>
      </c>
    </row>
    <row r="24" spans="1:10" s="65" customFormat="1" ht="18" customHeight="1">
      <c r="A24" s="1375" t="s">
        <v>1313</v>
      </c>
      <c r="B24" s="1376" t="s">
        <v>1314</v>
      </c>
      <c r="C24" s="1377" t="s">
        <v>1044</v>
      </c>
      <c r="D24" s="1386" t="s">
        <v>1047</v>
      </c>
      <c r="E24" s="1384">
        <v>1200</v>
      </c>
      <c r="F24" s="1380" t="s">
        <v>1047</v>
      </c>
      <c r="G24" s="1380" t="s">
        <v>1047</v>
      </c>
      <c r="H24" s="1378" t="s">
        <v>1047</v>
      </c>
      <c r="I24" s="1381" t="s">
        <v>1047</v>
      </c>
      <c r="J24" s="1382">
        <f t="shared" si="1"/>
        <v>1200</v>
      </c>
    </row>
    <row r="25" spans="1:10" s="65" customFormat="1" ht="18" customHeight="1">
      <c r="A25" s="1375" t="s">
        <v>1315</v>
      </c>
      <c r="B25" s="1376" t="s">
        <v>1316</v>
      </c>
      <c r="C25" s="1377" t="s">
        <v>1044</v>
      </c>
      <c r="D25" s="1386" t="s">
        <v>1047</v>
      </c>
      <c r="E25" s="1384">
        <v>8</v>
      </c>
      <c r="F25" s="1380" t="s">
        <v>1047</v>
      </c>
      <c r="G25" s="1380" t="s">
        <v>1047</v>
      </c>
      <c r="H25" s="1378" t="s">
        <v>1047</v>
      </c>
      <c r="I25" s="1381" t="s">
        <v>1047</v>
      </c>
      <c r="J25" s="1382">
        <f t="shared" si="1"/>
        <v>8</v>
      </c>
    </row>
    <row r="26" spans="1:10" s="65" customFormat="1" ht="18" customHeight="1">
      <c r="A26" s="1375" t="s">
        <v>1317</v>
      </c>
      <c r="B26" s="1376" t="s">
        <v>1318</v>
      </c>
      <c r="C26" s="1377" t="s">
        <v>1044</v>
      </c>
      <c r="D26" s="1386" t="s">
        <v>1047</v>
      </c>
      <c r="E26" s="1384">
        <v>3</v>
      </c>
      <c r="F26" s="1380" t="s">
        <v>1047</v>
      </c>
      <c r="G26" s="1380" t="s">
        <v>1047</v>
      </c>
      <c r="H26" s="1378" t="s">
        <v>1047</v>
      </c>
      <c r="I26" s="1381" t="s">
        <v>1047</v>
      </c>
      <c r="J26" s="1382">
        <f t="shared" si="1"/>
        <v>3</v>
      </c>
    </row>
    <row r="27" spans="1:10" s="65" customFormat="1" ht="18" customHeight="1">
      <c r="A27" s="1375" t="s">
        <v>1319</v>
      </c>
      <c r="B27" s="1376" t="s">
        <v>1320</v>
      </c>
      <c r="C27" s="1377" t="s">
        <v>1044</v>
      </c>
      <c r="D27" s="1386" t="s">
        <v>1047</v>
      </c>
      <c r="E27" s="1384">
        <v>27</v>
      </c>
      <c r="F27" s="1380" t="s">
        <v>1047</v>
      </c>
      <c r="G27" s="1380" t="s">
        <v>1047</v>
      </c>
      <c r="H27" s="1378" t="s">
        <v>1047</v>
      </c>
      <c r="I27" s="1381" t="s">
        <v>1047</v>
      </c>
      <c r="J27" s="1382">
        <f t="shared" si="1"/>
        <v>27</v>
      </c>
    </row>
    <row r="28" spans="1:10" s="65" customFormat="1" ht="18" customHeight="1">
      <c r="A28" s="1375" t="s">
        <v>1321</v>
      </c>
      <c r="B28" s="1376" t="s">
        <v>1322</v>
      </c>
      <c r="C28" s="1377" t="s">
        <v>1044</v>
      </c>
      <c r="D28" s="1386" t="s">
        <v>1047</v>
      </c>
      <c r="E28" s="1384">
        <v>1</v>
      </c>
      <c r="F28" s="1380" t="s">
        <v>1047</v>
      </c>
      <c r="G28" s="1380" t="s">
        <v>1047</v>
      </c>
      <c r="H28" s="1378" t="s">
        <v>1047</v>
      </c>
      <c r="I28" s="1381" t="s">
        <v>1047</v>
      </c>
      <c r="J28" s="1382">
        <f t="shared" si="1"/>
        <v>1</v>
      </c>
    </row>
    <row r="29" spans="1:10" s="65" customFormat="1" ht="18" customHeight="1">
      <c r="A29" s="1375" t="s">
        <v>1323</v>
      </c>
      <c r="B29" s="1376" t="s">
        <v>1324</v>
      </c>
      <c r="C29" s="1377" t="s">
        <v>1044</v>
      </c>
      <c r="D29" s="1386" t="s">
        <v>1047</v>
      </c>
      <c r="E29" s="1384">
        <v>6</v>
      </c>
      <c r="F29" s="1380" t="s">
        <v>1047</v>
      </c>
      <c r="G29" s="1380" t="s">
        <v>1047</v>
      </c>
      <c r="H29" s="1378" t="s">
        <v>1047</v>
      </c>
      <c r="I29" s="1381" t="s">
        <v>1047</v>
      </c>
      <c r="J29" s="1382">
        <f t="shared" si="1"/>
        <v>6</v>
      </c>
    </row>
    <row r="30" spans="1:10" s="65" customFormat="1" ht="18" customHeight="1">
      <c r="A30" s="1375" t="s">
        <v>1325</v>
      </c>
      <c r="B30" s="1376" t="s">
        <v>1326</v>
      </c>
      <c r="C30" s="1377" t="s">
        <v>1044</v>
      </c>
      <c r="D30" s="1386" t="s">
        <v>1047</v>
      </c>
      <c r="E30" s="1384">
        <v>1</v>
      </c>
      <c r="F30" s="1380" t="s">
        <v>1047</v>
      </c>
      <c r="G30" s="1380" t="s">
        <v>1047</v>
      </c>
      <c r="H30" s="1378" t="s">
        <v>1047</v>
      </c>
      <c r="I30" s="1381" t="s">
        <v>1047</v>
      </c>
      <c r="J30" s="1382">
        <f t="shared" si="1"/>
        <v>1</v>
      </c>
    </row>
    <row r="31" spans="1:10" s="65" customFormat="1" ht="18" customHeight="1">
      <c r="A31" s="1375" t="s">
        <v>1327</v>
      </c>
      <c r="B31" s="1376" t="s">
        <v>1328</v>
      </c>
      <c r="C31" s="1377" t="s">
        <v>1044</v>
      </c>
      <c r="D31" s="1386" t="s">
        <v>1047</v>
      </c>
      <c r="E31" s="1384">
        <v>5</v>
      </c>
      <c r="F31" s="1380" t="s">
        <v>1047</v>
      </c>
      <c r="G31" s="1380" t="s">
        <v>1047</v>
      </c>
      <c r="H31" s="1378" t="s">
        <v>1047</v>
      </c>
      <c r="I31" s="1381" t="s">
        <v>1047</v>
      </c>
      <c r="J31" s="1382">
        <f t="shared" si="1"/>
        <v>5</v>
      </c>
    </row>
    <row r="32" spans="1:10" s="65" customFormat="1" ht="18" customHeight="1" thickBot="1">
      <c r="A32" s="1375" t="s">
        <v>1329</v>
      </c>
      <c r="B32" s="1376" t="s">
        <v>1330</v>
      </c>
      <c r="C32" s="1377" t="s">
        <v>1044</v>
      </c>
      <c r="D32" s="1386" t="s">
        <v>1047</v>
      </c>
      <c r="E32" s="1384">
        <v>7</v>
      </c>
      <c r="F32" s="1380" t="s">
        <v>1047</v>
      </c>
      <c r="G32" s="1380" t="s">
        <v>1047</v>
      </c>
      <c r="H32" s="1378" t="s">
        <v>1047</v>
      </c>
      <c r="I32" s="1381" t="s">
        <v>1047</v>
      </c>
      <c r="J32" s="1382">
        <f t="shared" si="1"/>
        <v>7</v>
      </c>
    </row>
    <row r="33" spans="1:10" ht="15.75" thickBot="1">
      <c r="A33" s="1395" t="s">
        <v>806</v>
      </c>
      <c r="B33" s="1396" t="s">
        <v>1063</v>
      </c>
      <c r="C33" s="1397"/>
      <c r="D33" s="1398"/>
      <c r="E33" s="1397">
        <f>SUM(E34:E45)</f>
        <v>14034</v>
      </c>
      <c r="F33" s="1397">
        <f>SUM(F34:F45)</f>
        <v>12032</v>
      </c>
      <c r="G33" s="240">
        <f>SUM(G34:G45)</f>
        <v>0</v>
      </c>
      <c r="H33" s="240">
        <f>SUM(H34:H45)</f>
        <v>0</v>
      </c>
      <c r="I33" s="240">
        <f>SUM(I34:I45)</f>
        <v>0</v>
      </c>
      <c r="J33" s="241">
        <f>SUM(D33:I33)</f>
        <v>26066</v>
      </c>
    </row>
    <row r="34" spans="1:10" s="1405" customFormat="1" ht="15">
      <c r="A34" s="1399" t="s">
        <v>864</v>
      </c>
      <c r="B34" s="1400" t="s">
        <v>1331</v>
      </c>
      <c r="C34" s="1401" t="s">
        <v>1044</v>
      </c>
      <c r="D34" s="1402" t="s">
        <v>1047</v>
      </c>
      <c r="E34" s="1403">
        <v>2847</v>
      </c>
      <c r="F34" s="1403">
        <v>150</v>
      </c>
      <c r="G34" s="1403"/>
      <c r="H34" s="1403"/>
      <c r="I34" s="1403"/>
      <c r="J34" s="1404">
        <f>SUM(D34:I34)</f>
        <v>2997</v>
      </c>
    </row>
    <row r="35" spans="1:10" s="1405" customFormat="1" ht="30">
      <c r="A35" s="1406" t="s">
        <v>865</v>
      </c>
      <c r="B35" s="1407" t="s">
        <v>1332</v>
      </c>
      <c r="C35" s="1408" t="s">
        <v>1044</v>
      </c>
      <c r="D35" s="1384" t="s">
        <v>1047</v>
      </c>
      <c r="E35" s="1379" t="s">
        <v>1047</v>
      </c>
      <c r="F35" s="1379">
        <v>635</v>
      </c>
      <c r="G35" s="1379" t="s">
        <v>1047</v>
      </c>
      <c r="H35" s="1379" t="s">
        <v>1047</v>
      </c>
      <c r="I35" s="1379" t="s">
        <v>1047</v>
      </c>
      <c r="J35" s="1409">
        <f aca="true" t="shared" si="2" ref="J35:J45">SUM(D35:I35)</f>
        <v>635</v>
      </c>
    </row>
    <row r="36" spans="1:10" s="1405" customFormat="1" ht="15">
      <c r="A36" s="1406" t="s">
        <v>1333</v>
      </c>
      <c r="B36" s="1410" t="s">
        <v>1334</v>
      </c>
      <c r="C36" s="1408" t="s">
        <v>1044</v>
      </c>
      <c r="D36" s="1384" t="s">
        <v>1047</v>
      </c>
      <c r="E36" s="1379">
        <v>1155</v>
      </c>
      <c r="F36" s="1379">
        <v>61</v>
      </c>
      <c r="G36" s="1379" t="s">
        <v>1047</v>
      </c>
      <c r="H36" s="1379" t="s">
        <v>1047</v>
      </c>
      <c r="I36" s="1379" t="s">
        <v>1047</v>
      </c>
      <c r="J36" s="1409">
        <f t="shared" si="2"/>
        <v>1216</v>
      </c>
    </row>
    <row r="37" spans="1:10" s="1405" customFormat="1" ht="15">
      <c r="A37" s="1406" t="s">
        <v>1335</v>
      </c>
      <c r="B37" s="1410" t="s">
        <v>1336</v>
      </c>
      <c r="C37" s="1408" t="s">
        <v>1044</v>
      </c>
      <c r="D37" s="1384" t="s">
        <v>1047</v>
      </c>
      <c r="E37" s="1379">
        <v>519</v>
      </c>
      <c r="F37" s="1379">
        <v>27</v>
      </c>
      <c r="G37" s="1379"/>
      <c r="H37" s="1379"/>
      <c r="I37" s="1379"/>
      <c r="J37" s="1409">
        <f t="shared" si="2"/>
        <v>546</v>
      </c>
    </row>
    <row r="38" spans="1:10" s="1405" customFormat="1" ht="15">
      <c r="A38" s="1406" t="s">
        <v>1337</v>
      </c>
      <c r="B38" s="1407" t="s">
        <v>1338</v>
      </c>
      <c r="C38" s="1408" t="s">
        <v>1044</v>
      </c>
      <c r="D38" s="1384" t="s">
        <v>1047</v>
      </c>
      <c r="E38" s="1379">
        <v>1321</v>
      </c>
      <c r="F38" s="1379">
        <v>66</v>
      </c>
      <c r="G38" s="1379" t="s">
        <v>1047</v>
      </c>
      <c r="H38" s="1379" t="s">
        <v>1047</v>
      </c>
      <c r="I38" s="1379" t="s">
        <v>1047</v>
      </c>
      <c r="J38" s="1409">
        <f t="shared" si="2"/>
        <v>1387</v>
      </c>
    </row>
    <row r="39" spans="1:10" ht="15">
      <c r="A39" s="1411" t="s">
        <v>1339</v>
      </c>
      <c r="B39" s="1412" t="s">
        <v>1340</v>
      </c>
      <c r="C39" s="1377">
        <v>2013</v>
      </c>
      <c r="D39" s="1378" t="s">
        <v>1047</v>
      </c>
      <c r="E39" s="1380" t="s">
        <v>1047</v>
      </c>
      <c r="F39" s="1380">
        <v>1905</v>
      </c>
      <c r="G39" s="1380"/>
      <c r="H39" s="1380"/>
      <c r="I39" s="1380"/>
      <c r="J39" s="238">
        <f t="shared" si="2"/>
        <v>1905</v>
      </c>
    </row>
    <row r="40" spans="1:10" ht="15">
      <c r="A40" s="1411" t="s">
        <v>1341</v>
      </c>
      <c r="B40" s="1412" t="s">
        <v>1342</v>
      </c>
      <c r="C40" s="1377" t="s">
        <v>1044</v>
      </c>
      <c r="D40" s="1378" t="s">
        <v>1047</v>
      </c>
      <c r="E40" s="1380" t="s">
        <v>1047</v>
      </c>
      <c r="F40" s="1380">
        <v>1618</v>
      </c>
      <c r="G40" s="1380"/>
      <c r="H40" s="1380"/>
      <c r="I40" s="1380"/>
      <c r="J40" s="238">
        <f t="shared" si="2"/>
        <v>1618</v>
      </c>
    </row>
    <row r="41" spans="1:10" ht="15">
      <c r="A41" s="1411" t="s">
        <v>1343</v>
      </c>
      <c r="B41" s="1412" t="s">
        <v>1344</v>
      </c>
      <c r="C41" s="1377" t="s">
        <v>1044</v>
      </c>
      <c r="D41" s="1378" t="s">
        <v>1047</v>
      </c>
      <c r="E41" s="1380" t="s">
        <v>1047</v>
      </c>
      <c r="F41" s="1380">
        <v>2489</v>
      </c>
      <c r="G41" s="1380" t="s">
        <v>1047</v>
      </c>
      <c r="H41" s="1380" t="s">
        <v>1047</v>
      </c>
      <c r="I41" s="1380" t="s">
        <v>1047</v>
      </c>
      <c r="J41" s="238">
        <f t="shared" si="2"/>
        <v>2489</v>
      </c>
    </row>
    <row r="42" spans="1:10" ht="30">
      <c r="A42" s="1411" t="s">
        <v>1345</v>
      </c>
      <c r="B42" s="1412" t="s">
        <v>1346</v>
      </c>
      <c r="C42" s="1377" t="s">
        <v>1043</v>
      </c>
      <c r="D42" s="1378" t="s">
        <v>1047</v>
      </c>
      <c r="E42" s="1380">
        <v>2972</v>
      </c>
      <c r="F42" s="1380">
        <v>330</v>
      </c>
      <c r="G42" s="1380" t="s">
        <v>1047</v>
      </c>
      <c r="H42" s="1380" t="s">
        <v>1047</v>
      </c>
      <c r="I42" s="1380" t="s">
        <v>1047</v>
      </c>
      <c r="J42" s="238">
        <f t="shared" si="2"/>
        <v>3302</v>
      </c>
    </row>
    <row r="43" spans="1:10" ht="30">
      <c r="A43" s="1411" t="s">
        <v>1347</v>
      </c>
      <c r="B43" s="1412" t="s">
        <v>449</v>
      </c>
      <c r="C43" s="1377" t="s">
        <v>1043</v>
      </c>
      <c r="D43" s="1378" t="s">
        <v>1047</v>
      </c>
      <c r="E43" s="1380">
        <v>1842</v>
      </c>
      <c r="F43" s="1380">
        <v>1969</v>
      </c>
      <c r="G43" s="1380" t="s">
        <v>1047</v>
      </c>
      <c r="H43" s="1380" t="s">
        <v>1047</v>
      </c>
      <c r="I43" s="1380" t="s">
        <v>1047</v>
      </c>
      <c r="J43" s="238">
        <f t="shared" si="2"/>
        <v>3811</v>
      </c>
    </row>
    <row r="44" spans="1:10" ht="30">
      <c r="A44" s="1411" t="s">
        <v>1348</v>
      </c>
      <c r="B44" s="1412" t="s">
        <v>450</v>
      </c>
      <c r="C44" s="1377" t="s">
        <v>1043</v>
      </c>
      <c r="D44" s="1378" t="s">
        <v>1047</v>
      </c>
      <c r="E44" s="1380">
        <v>1206</v>
      </c>
      <c r="F44" s="1380">
        <v>1334</v>
      </c>
      <c r="G44" s="1380" t="s">
        <v>1047</v>
      </c>
      <c r="H44" s="1380" t="s">
        <v>1047</v>
      </c>
      <c r="I44" s="1380" t="s">
        <v>1047</v>
      </c>
      <c r="J44" s="238">
        <f t="shared" si="2"/>
        <v>2540</v>
      </c>
    </row>
    <row r="45" spans="1:10" ht="30.75" thickBot="1">
      <c r="A45" s="1411" t="s">
        <v>1349</v>
      </c>
      <c r="B45" s="1412" t="s">
        <v>491</v>
      </c>
      <c r="C45" s="1377" t="s">
        <v>1043</v>
      </c>
      <c r="D45" s="1378" t="s">
        <v>1047</v>
      </c>
      <c r="E45" s="1380">
        <v>2172</v>
      </c>
      <c r="F45" s="1380">
        <v>1448</v>
      </c>
      <c r="G45" s="1380" t="s">
        <v>1047</v>
      </c>
      <c r="H45" s="1380" t="s">
        <v>1047</v>
      </c>
      <c r="I45" s="1380" t="s">
        <v>1047</v>
      </c>
      <c r="J45" s="238">
        <f t="shared" si="2"/>
        <v>3620</v>
      </c>
    </row>
    <row r="46" spans="1:10" ht="15.75" thickBot="1">
      <c r="A46" s="1413" t="s">
        <v>800</v>
      </c>
      <c r="B46" s="1414" t="s">
        <v>1064</v>
      </c>
      <c r="C46" s="1414"/>
      <c r="D46" s="1414">
        <f aca="true" t="shared" si="3" ref="D46:I46">SUM(D47:D70)</f>
        <v>23119</v>
      </c>
      <c r="E46" s="1414">
        <f t="shared" si="3"/>
        <v>9338</v>
      </c>
      <c r="F46" s="1414">
        <f t="shared" si="3"/>
        <v>18555</v>
      </c>
      <c r="G46" s="243">
        <f t="shared" si="3"/>
        <v>3767</v>
      </c>
      <c r="H46" s="243">
        <f t="shared" si="3"/>
        <v>3767</v>
      </c>
      <c r="I46" s="243">
        <f t="shared" si="3"/>
        <v>3767</v>
      </c>
      <c r="J46" s="241">
        <f>SUM(D46:I46)</f>
        <v>62313</v>
      </c>
    </row>
    <row r="47" spans="1:10" ht="15">
      <c r="A47" s="1415" t="s">
        <v>1350</v>
      </c>
      <c r="B47" s="1416" t="s">
        <v>492</v>
      </c>
      <c r="C47" s="1417" t="s">
        <v>1046</v>
      </c>
      <c r="D47" s="1418">
        <v>868</v>
      </c>
      <c r="E47" s="1419">
        <v>868</v>
      </c>
      <c r="F47" s="1419">
        <v>868</v>
      </c>
      <c r="G47" s="1419" t="s">
        <v>1047</v>
      </c>
      <c r="H47" s="1419" t="s">
        <v>1047</v>
      </c>
      <c r="I47" s="1419" t="s">
        <v>1047</v>
      </c>
      <c r="J47" s="242">
        <f t="shared" si="1"/>
        <v>2604</v>
      </c>
    </row>
    <row r="48" spans="1:10" ht="15">
      <c r="A48" s="1411" t="s">
        <v>1351</v>
      </c>
      <c r="B48" s="1420" t="s">
        <v>1352</v>
      </c>
      <c r="C48" s="1421" t="s">
        <v>1044</v>
      </c>
      <c r="D48" s="1422" t="s">
        <v>1047</v>
      </c>
      <c r="E48" s="1423" t="s">
        <v>1047</v>
      </c>
      <c r="F48" s="1423">
        <v>100</v>
      </c>
      <c r="G48" s="230" t="s">
        <v>1047</v>
      </c>
      <c r="H48" s="230" t="s">
        <v>1047</v>
      </c>
      <c r="I48" s="1421" t="s">
        <v>1047</v>
      </c>
      <c r="J48" s="238">
        <f t="shared" si="1"/>
        <v>100</v>
      </c>
    </row>
    <row r="49" spans="1:10" ht="15">
      <c r="A49" s="1411" t="s">
        <v>1353</v>
      </c>
      <c r="B49" s="1412" t="s">
        <v>1354</v>
      </c>
      <c r="C49" s="1377" t="s">
        <v>1044</v>
      </c>
      <c r="D49" s="1378" t="s">
        <v>1047</v>
      </c>
      <c r="E49" s="1380">
        <v>550</v>
      </c>
      <c r="F49" s="1380">
        <v>1800</v>
      </c>
      <c r="G49" s="1380" t="s">
        <v>1047</v>
      </c>
      <c r="H49" s="1380" t="s">
        <v>1047</v>
      </c>
      <c r="I49" s="1380" t="s">
        <v>1047</v>
      </c>
      <c r="J49" s="238">
        <f t="shared" si="1"/>
        <v>2350</v>
      </c>
    </row>
    <row r="50" spans="1:10" ht="15">
      <c r="A50" s="1411" t="s">
        <v>1355</v>
      </c>
      <c r="B50" s="1412" t="s">
        <v>493</v>
      </c>
      <c r="C50" s="1377">
        <v>2012</v>
      </c>
      <c r="D50" s="1378" t="s">
        <v>1047</v>
      </c>
      <c r="E50" s="1380">
        <v>242</v>
      </c>
      <c r="F50" s="1380">
        <v>260</v>
      </c>
      <c r="G50" s="1380" t="s">
        <v>1047</v>
      </c>
      <c r="H50" s="1380" t="s">
        <v>1047</v>
      </c>
      <c r="I50" s="1380" t="s">
        <v>1047</v>
      </c>
      <c r="J50" s="238">
        <f t="shared" si="1"/>
        <v>502</v>
      </c>
    </row>
    <row r="51" spans="1:10" ht="30">
      <c r="A51" s="1411" t="s">
        <v>1356</v>
      </c>
      <c r="B51" s="1412" t="s">
        <v>1332</v>
      </c>
      <c r="C51" s="1377" t="s">
        <v>1044</v>
      </c>
      <c r="D51" s="1378" t="s">
        <v>1047</v>
      </c>
      <c r="E51" s="1380" t="s">
        <v>1047</v>
      </c>
      <c r="F51" s="1380">
        <v>5422</v>
      </c>
      <c r="G51" s="1380" t="s">
        <v>1047</v>
      </c>
      <c r="H51" s="1380" t="s">
        <v>1047</v>
      </c>
      <c r="I51" s="1380" t="s">
        <v>1047</v>
      </c>
      <c r="J51" s="238">
        <f t="shared" si="1"/>
        <v>5422</v>
      </c>
    </row>
    <row r="52" spans="1:10" ht="15">
      <c r="A52" s="1411" t="s">
        <v>1357</v>
      </c>
      <c r="B52" s="1412" t="s">
        <v>1358</v>
      </c>
      <c r="C52" s="1377" t="s">
        <v>1044</v>
      </c>
      <c r="D52" s="1378" t="s">
        <v>1047</v>
      </c>
      <c r="E52" s="1380">
        <v>320</v>
      </c>
      <c r="F52" s="1380">
        <v>960</v>
      </c>
      <c r="G52" s="1380" t="s">
        <v>1047</v>
      </c>
      <c r="H52" s="1380" t="s">
        <v>1047</v>
      </c>
      <c r="I52" s="1380" t="s">
        <v>1047</v>
      </c>
      <c r="J52" s="238">
        <f t="shared" si="1"/>
        <v>1280</v>
      </c>
    </row>
    <row r="53" spans="1:10" ht="15">
      <c r="A53" s="1411" t="s">
        <v>1359</v>
      </c>
      <c r="B53" s="1412" t="s">
        <v>1360</v>
      </c>
      <c r="C53" s="1377" t="s">
        <v>1043</v>
      </c>
      <c r="D53" s="1378">
        <v>660</v>
      </c>
      <c r="E53" s="1380">
        <v>660</v>
      </c>
      <c r="F53" s="1380">
        <v>660</v>
      </c>
      <c r="G53" s="1380" t="s">
        <v>1047</v>
      </c>
      <c r="H53" s="1380" t="s">
        <v>1047</v>
      </c>
      <c r="I53" s="1380" t="s">
        <v>1047</v>
      </c>
      <c r="J53" s="238">
        <f t="shared" si="1"/>
        <v>1980</v>
      </c>
    </row>
    <row r="54" spans="1:10" ht="15">
      <c r="A54" s="1424" t="s">
        <v>1361</v>
      </c>
      <c r="B54" s="1425" t="s">
        <v>1362</v>
      </c>
      <c r="C54" s="1388" t="s">
        <v>1044</v>
      </c>
      <c r="D54" s="1392" t="s">
        <v>1047</v>
      </c>
      <c r="E54" s="1391">
        <v>978</v>
      </c>
      <c r="F54" s="1391">
        <v>1896</v>
      </c>
      <c r="G54" s="1391" t="s">
        <v>1047</v>
      </c>
      <c r="H54" s="1391" t="s">
        <v>1047</v>
      </c>
      <c r="I54" s="1391" t="s">
        <v>1047</v>
      </c>
      <c r="J54" s="238">
        <f t="shared" si="1"/>
        <v>2874</v>
      </c>
    </row>
    <row r="55" spans="1:10" ht="15">
      <c r="A55" s="1424" t="s">
        <v>1363</v>
      </c>
      <c r="B55" s="1425" t="s">
        <v>1364</v>
      </c>
      <c r="C55" s="1388" t="s">
        <v>1044</v>
      </c>
      <c r="D55" s="1392" t="s">
        <v>1047</v>
      </c>
      <c r="E55" s="1391" t="s">
        <v>1047</v>
      </c>
      <c r="F55" s="1391">
        <v>300</v>
      </c>
      <c r="G55" s="1391" t="s">
        <v>1047</v>
      </c>
      <c r="H55" s="1391" t="s">
        <v>1047</v>
      </c>
      <c r="I55" s="1391" t="s">
        <v>1047</v>
      </c>
      <c r="J55" s="238">
        <f t="shared" si="1"/>
        <v>300</v>
      </c>
    </row>
    <row r="56" spans="1:10" ht="15">
      <c r="A56" s="1424" t="s">
        <v>1365</v>
      </c>
      <c r="B56" s="1425" t="s">
        <v>1366</v>
      </c>
      <c r="C56" s="1388" t="s">
        <v>1044</v>
      </c>
      <c r="D56" s="1392" t="s">
        <v>1047</v>
      </c>
      <c r="E56" s="1391">
        <v>156</v>
      </c>
      <c r="F56" s="1391">
        <v>99</v>
      </c>
      <c r="G56" s="1391" t="s">
        <v>1047</v>
      </c>
      <c r="H56" s="1391" t="s">
        <v>1047</v>
      </c>
      <c r="I56" s="1391" t="s">
        <v>1047</v>
      </c>
      <c r="J56" s="238">
        <f t="shared" si="1"/>
        <v>255</v>
      </c>
    </row>
    <row r="57" spans="1:10" ht="15">
      <c r="A57" s="1424" t="s">
        <v>1367</v>
      </c>
      <c r="B57" s="1425" t="s">
        <v>1368</v>
      </c>
      <c r="C57" s="1388" t="s">
        <v>1044</v>
      </c>
      <c r="D57" s="1392" t="s">
        <v>1047</v>
      </c>
      <c r="E57" s="1391" t="s">
        <v>1047</v>
      </c>
      <c r="F57" s="1391">
        <v>597</v>
      </c>
      <c r="G57" s="1391" t="s">
        <v>1047</v>
      </c>
      <c r="H57" s="1391" t="s">
        <v>1047</v>
      </c>
      <c r="I57" s="1391" t="s">
        <v>1047</v>
      </c>
      <c r="J57" s="238">
        <f t="shared" si="1"/>
        <v>597</v>
      </c>
    </row>
    <row r="58" spans="1:10" ht="15">
      <c r="A58" s="1424" t="s">
        <v>1369</v>
      </c>
      <c r="B58" s="1425" t="s">
        <v>1370</v>
      </c>
      <c r="C58" s="1388" t="s">
        <v>1051</v>
      </c>
      <c r="D58" s="1392">
        <v>19346</v>
      </c>
      <c r="E58" s="1391">
        <v>3767</v>
      </c>
      <c r="F58" s="1391">
        <v>3767</v>
      </c>
      <c r="G58" s="1391">
        <v>3767</v>
      </c>
      <c r="H58" s="1391">
        <v>3767</v>
      </c>
      <c r="I58" s="1391">
        <v>3767</v>
      </c>
      <c r="J58" s="238">
        <f t="shared" si="1"/>
        <v>38181</v>
      </c>
    </row>
    <row r="59" spans="1:10" ht="15">
      <c r="A59" s="1424" t="s">
        <v>1371</v>
      </c>
      <c r="B59" s="1425" t="s">
        <v>1372</v>
      </c>
      <c r="C59" s="1388" t="s">
        <v>1044</v>
      </c>
      <c r="D59" s="1392" t="s">
        <v>1047</v>
      </c>
      <c r="E59" s="1391">
        <v>150</v>
      </c>
      <c r="F59" s="1391">
        <v>150</v>
      </c>
      <c r="G59" s="1391" t="s">
        <v>1047</v>
      </c>
      <c r="H59" s="1391" t="s">
        <v>1047</v>
      </c>
      <c r="I59" s="1391" t="s">
        <v>1047</v>
      </c>
      <c r="J59" s="238">
        <f t="shared" si="1"/>
        <v>300</v>
      </c>
    </row>
    <row r="60" spans="1:10" ht="15">
      <c r="A60" s="1424" t="s">
        <v>1373</v>
      </c>
      <c r="B60" s="1425" t="s">
        <v>1374</v>
      </c>
      <c r="C60" s="1388" t="s">
        <v>1044</v>
      </c>
      <c r="D60" s="1392" t="s">
        <v>1047</v>
      </c>
      <c r="E60" s="1391">
        <v>149</v>
      </c>
      <c r="F60" s="1391">
        <v>160</v>
      </c>
      <c r="G60" s="1391" t="s">
        <v>1047</v>
      </c>
      <c r="H60" s="1391" t="s">
        <v>1047</v>
      </c>
      <c r="I60" s="1391" t="s">
        <v>1047</v>
      </c>
      <c r="J60" s="239">
        <f t="shared" si="1"/>
        <v>309</v>
      </c>
    </row>
    <row r="61" spans="1:10" ht="15">
      <c r="A61" s="1424" t="s">
        <v>1375</v>
      </c>
      <c r="B61" s="1425" t="s">
        <v>1376</v>
      </c>
      <c r="C61" s="1388" t="s">
        <v>1043</v>
      </c>
      <c r="D61" s="1392">
        <v>267</v>
      </c>
      <c r="E61" s="1391">
        <v>134</v>
      </c>
      <c r="F61" s="1391">
        <v>134</v>
      </c>
      <c r="G61" s="1391" t="s">
        <v>1047</v>
      </c>
      <c r="H61" s="1391" t="s">
        <v>1047</v>
      </c>
      <c r="I61" s="1391" t="s">
        <v>1047</v>
      </c>
      <c r="J61" s="239">
        <f t="shared" si="1"/>
        <v>535</v>
      </c>
    </row>
    <row r="62" spans="1:10" ht="15">
      <c r="A62" s="1424" t="s">
        <v>1377</v>
      </c>
      <c r="B62" s="1425" t="s">
        <v>1378</v>
      </c>
      <c r="C62" s="1388" t="s">
        <v>1043</v>
      </c>
      <c r="D62" s="1392">
        <v>91</v>
      </c>
      <c r="E62" s="1391">
        <v>92</v>
      </c>
      <c r="F62" s="1391">
        <v>92</v>
      </c>
      <c r="G62" s="1391" t="s">
        <v>1047</v>
      </c>
      <c r="H62" s="1391" t="s">
        <v>1047</v>
      </c>
      <c r="I62" s="1391" t="s">
        <v>1047</v>
      </c>
      <c r="J62" s="239">
        <f t="shared" si="1"/>
        <v>275</v>
      </c>
    </row>
    <row r="63" spans="1:10" ht="15">
      <c r="A63" s="1424" t="s">
        <v>1379</v>
      </c>
      <c r="B63" s="1425" t="s">
        <v>1380</v>
      </c>
      <c r="C63" s="1388" t="s">
        <v>1044</v>
      </c>
      <c r="D63" s="1392" t="s">
        <v>1047</v>
      </c>
      <c r="E63" s="1391">
        <v>15</v>
      </c>
      <c r="F63" s="1391">
        <v>40</v>
      </c>
      <c r="G63" s="1391" t="s">
        <v>1047</v>
      </c>
      <c r="H63" s="1391" t="s">
        <v>1047</v>
      </c>
      <c r="I63" s="1391" t="s">
        <v>1047</v>
      </c>
      <c r="J63" s="239">
        <f t="shared" si="1"/>
        <v>55</v>
      </c>
    </row>
    <row r="64" spans="1:10" ht="15">
      <c r="A64" s="1424" t="s">
        <v>1381</v>
      </c>
      <c r="B64" s="1425" t="s">
        <v>1382</v>
      </c>
      <c r="C64" s="1388" t="s">
        <v>1043</v>
      </c>
      <c r="D64" s="1392">
        <v>208</v>
      </c>
      <c r="E64" s="1391">
        <v>220</v>
      </c>
      <c r="F64" s="1391">
        <v>220</v>
      </c>
      <c r="G64" s="1391" t="s">
        <v>1047</v>
      </c>
      <c r="H64" s="1391" t="s">
        <v>1047</v>
      </c>
      <c r="I64" s="1391" t="s">
        <v>1047</v>
      </c>
      <c r="J64" s="239">
        <f t="shared" si="1"/>
        <v>648</v>
      </c>
    </row>
    <row r="65" spans="1:10" ht="15">
      <c r="A65" s="1424" t="s">
        <v>1383</v>
      </c>
      <c r="B65" s="1425" t="s">
        <v>1384</v>
      </c>
      <c r="C65" s="1388" t="s">
        <v>1043</v>
      </c>
      <c r="D65" s="1392">
        <v>31</v>
      </c>
      <c r="E65" s="1391">
        <v>31</v>
      </c>
      <c r="F65" s="1391">
        <v>31</v>
      </c>
      <c r="G65" s="1391" t="s">
        <v>1047</v>
      </c>
      <c r="H65" s="1391" t="s">
        <v>1047</v>
      </c>
      <c r="I65" s="1391" t="s">
        <v>1047</v>
      </c>
      <c r="J65" s="239">
        <f t="shared" si="1"/>
        <v>93</v>
      </c>
    </row>
    <row r="66" spans="1:10" ht="15">
      <c r="A66" s="1424" t="s">
        <v>1385</v>
      </c>
      <c r="B66" s="1425" t="s">
        <v>1386</v>
      </c>
      <c r="C66" s="1388" t="s">
        <v>1043</v>
      </c>
      <c r="D66" s="1392">
        <v>36</v>
      </c>
      <c r="E66" s="1391">
        <v>36</v>
      </c>
      <c r="F66" s="1391">
        <v>36</v>
      </c>
      <c r="G66" s="1391"/>
      <c r="H66" s="1391"/>
      <c r="I66" s="1391"/>
      <c r="J66" s="239">
        <f t="shared" si="1"/>
        <v>108</v>
      </c>
    </row>
    <row r="67" spans="1:10" ht="15">
      <c r="A67" s="1424" t="s">
        <v>1387</v>
      </c>
      <c r="B67" s="1425" t="s">
        <v>1388</v>
      </c>
      <c r="C67" s="1388" t="s">
        <v>1043</v>
      </c>
      <c r="D67" s="1392">
        <v>1276</v>
      </c>
      <c r="E67" s="1391">
        <v>634</v>
      </c>
      <c r="F67" s="1391">
        <v>634</v>
      </c>
      <c r="G67" s="1391"/>
      <c r="H67" s="1391"/>
      <c r="I67" s="1391"/>
      <c r="J67" s="239">
        <f t="shared" si="1"/>
        <v>2544</v>
      </c>
    </row>
    <row r="68" spans="1:10" ht="15">
      <c r="A68" s="1424" t="s">
        <v>1389</v>
      </c>
      <c r="B68" s="1425" t="s">
        <v>1390</v>
      </c>
      <c r="C68" s="1388" t="s">
        <v>1043</v>
      </c>
      <c r="D68" s="1392">
        <v>61</v>
      </c>
      <c r="E68" s="1391">
        <v>61</v>
      </c>
      <c r="F68" s="1391">
        <v>51</v>
      </c>
      <c r="G68" s="1391"/>
      <c r="H68" s="1391"/>
      <c r="I68" s="1391"/>
      <c r="J68" s="239">
        <f t="shared" si="1"/>
        <v>173</v>
      </c>
    </row>
    <row r="69" spans="1:10" ht="15">
      <c r="A69" s="1424" t="s">
        <v>1391</v>
      </c>
      <c r="B69" s="1425" t="s">
        <v>1392</v>
      </c>
      <c r="C69" s="1388" t="s">
        <v>1043</v>
      </c>
      <c r="D69" s="1392">
        <v>153</v>
      </c>
      <c r="E69" s="1391">
        <v>153</v>
      </c>
      <c r="F69" s="1391">
        <v>156</v>
      </c>
      <c r="G69" s="1391"/>
      <c r="H69" s="1391"/>
      <c r="I69" s="1391"/>
      <c r="J69" s="239">
        <f t="shared" si="1"/>
        <v>462</v>
      </c>
    </row>
    <row r="70" spans="1:10" ht="16.5" customHeight="1" thickBot="1">
      <c r="A70" s="1424" t="s">
        <v>1393</v>
      </c>
      <c r="B70" s="1425" t="s">
        <v>1394</v>
      </c>
      <c r="C70" s="1388" t="s">
        <v>1043</v>
      </c>
      <c r="D70" s="1392">
        <v>122</v>
      </c>
      <c r="E70" s="1391">
        <v>122</v>
      </c>
      <c r="F70" s="1391">
        <v>122</v>
      </c>
      <c r="G70" s="1391"/>
      <c r="H70" s="1391"/>
      <c r="I70" s="1391" t="s">
        <v>1047</v>
      </c>
      <c r="J70" s="239">
        <f t="shared" si="1"/>
        <v>366</v>
      </c>
    </row>
    <row r="71" spans="1:10" ht="15.75" thickBot="1">
      <c r="A71" s="1566" t="s">
        <v>1042</v>
      </c>
      <c r="B71" s="1567"/>
      <c r="C71" s="1397"/>
      <c r="D71" s="1397">
        <f aca="true" t="shared" si="4" ref="D71:I71">D8+D10+D33+D46</f>
        <v>101407</v>
      </c>
      <c r="E71" s="1397">
        <f t="shared" si="4"/>
        <v>143015</v>
      </c>
      <c r="F71" s="1397">
        <f t="shared" si="4"/>
        <v>44992</v>
      </c>
      <c r="G71" s="1397">
        <f t="shared" si="4"/>
        <v>3767</v>
      </c>
      <c r="H71" s="1397">
        <f t="shared" si="4"/>
        <v>3767</v>
      </c>
      <c r="I71" s="1397">
        <f t="shared" si="4"/>
        <v>3767</v>
      </c>
      <c r="J71" s="1397">
        <f>J8+J10+J33+J46</f>
        <v>300715</v>
      </c>
    </row>
  </sheetData>
  <sheetProtection/>
  <mergeCells count="10">
    <mergeCell ref="A71:B71"/>
    <mergeCell ref="B1:I1"/>
    <mergeCell ref="A3:J3"/>
    <mergeCell ref="A6:A7"/>
    <mergeCell ref="B6:B7"/>
    <mergeCell ref="C6:C7"/>
    <mergeCell ref="D6:D7"/>
    <mergeCell ref="E6:E7"/>
    <mergeCell ref="F6:I6"/>
    <mergeCell ref="J6:J7"/>
  </mergeCells>
  <printOptions verticalCentered="1"/>
  <pageMargins left="0.7874015748031497" right="0.7874015748031497" top="0.9055118110236221" bottom="0.9055118110236221" header="0.5118110236220472" footer="0.5118110236220472"/>
  <pageSetup firstPageNumber="1" useFirstPageNumber="1" horizontalDpi="300" verticalDpi="300" orientation="portrait" paperSize="9" scale="38" r:id="rId1"/>
  <headerFooter alignWithMargins="0">
    <oddHeader xml:space="preserve">&amp;R10. számú melléklet 
..../2014. (......) Egyek Önk. r.
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M341"/>
  <sheetViews>
    <sheetView view="pageLayout" workbookViewId="0" topLeftCell="A3">
      <selection activeCell="B3" sqref="B3:K3"/>
    </sheetView>
  </sheetViews>
  <sheetFormatPr defaultColWidth="9.00390625" defaultRowHeight="12.75"/>
  <cols>
    <col min="1" max="1" width="2.25390625" style="42" customWidth="1"/>
    <col min="2" max="2" width="37.875" style="42" customWidth="1"/>
    <col min="3" max="3" width="19.375" style="42" hidden="1" customWidth="1"/>
    <col min="4" max="4" width="7.375" style="42" customWidth="1"/>
    <col min="5" max="5" width="7.375" style="67" customWidth="1"/>
    <col min="6" max="6" width="7.00390625" style="67" customWidth="1"/>
    <col min="7" max="7" width="9.125" style="68" customWidth="1"/>
    <col min="8" max="8" width="5.875" style="68" customWidth="1"/>
    <col min="9" max="9" width="9.125" style="42" customWidth="1"/>
    <col min="10" max="10" width="6.625" style="42" customWidth="1"/>
    <col min="11" max="11" width="9.125" style="42" customWidth="1"/>
    <col min="12" max="13" width="15.25390625" style="42" bestFit="1" customWidth="1"/>
    <col min="14" max="16384" width="9.125" style="42" customWidth="1"/>
  </cols>
  <sheetData>
    <row r="1" spans="2:10" ht="15">
      <c r="B1" s="66" t="s">
        <v>1077</v>
      </c>
      <c r="J1" s="66"/>
    </row>
    <row r="2" ht="12.75">
      <c r="B2" s="69"/>
    </row>
    <row r="3" spans="2:11" ht="15.75">
      <c r="B3" s="1580" t="s">
        <v>717</v>
      </c>
      <c r="C3" s="1580"/>
      <c r="D3" s="1580"/>
      <c r="E3" s="1580"/>
      <c r="F3" s="1580"/>
      <c r="G3" s="1580"/>
      <c r="H3" s="1580"/>
      <c r="I3" s="1580"/>
      <c r="J3" s="1580"/>
      <c r="K3" s="1580"/>
    </row>
    <row r="4" spans="2:11" ht="15.75">
      <c r="B4" s="1580" t="s">
        <v>1078</v>
      </c>
      <c r="C4" s="1580"/>
      <c r="D4" s="1580"/>
      <c r="E4" s="1580"/>
      <c r="F4" s="1580"/>
      <c r="G4" s="1580"/>
      <c r="H4" s="1580"/>
      <c r="I4" s="1580"/>
      <c r="J4" s="1580"/>
      <c r="K4" s="1580"/>
    </row>
    <row r="5" spans="2:11" ht="15.75">
      <c r="B5" s="1580" t="s">
        <v>1079</v>
      </c>
      <c r="C5" s="1580"/>
      <c r="D5" s="1580"/>
      <c r="E5" s="1580"/>
      <c r="F5" s="1580"/>
      <c r="G5" s="1580"/>
      <c r="H5" s="1580"/>
      <c r="I5" s="1580"/>
      <c r="J5" s="1580"/>
      <c r="K5" s="1580"/>
    </row>
    <row r="6" spans="2:11" ht="15.75">
      <c r="B6" s="1580" t="s">
        <v>1044</v>
      </c>
      <c r="C6" s="1580"/>
      <c r="D6" s="1580"/>
      <c r="E6" s="1580"/>
      <c r="F6" s="1580"/>
      <c r="G6" s="1580"/>
      <c r="H6" s="1580"/>
      <c r="I6" s="1580"/>
      <c r="J6" s="1580"/>
      <c r="K6" s="1580"/>
    </row>
    <row r="7" spans="2:11" ht="15.75">
      <c r="B7" s="1580" t="s">
        <v>427</v>
      </c>
      <c r="C7" s="1580"/>
      <c r="D7" s="1580"/>
      <c r="E7" s="1580"/>
      <c r="F7" s="1580"/>
      <c r="G7" s="1580"/>
      <c r="H7" s="1580"/>
      <c r="I7" s="1580"/>
      <c r="J7" s="1580"/>
      <c r="K7" s="1580"/>
    </row>
    <row r="8" spans="2:11" ht="15.75">
      <c r="B8" s="1580"/>
      <c r="C8" s="1580"/>
      <c r="D8" s="1580"/>
      <c r="E8" s="1580"/>
      <c r="F8" s="1580"/>
      <c r="G8" s="1580"/>
      <c r="H8" s="1580"/>
      <c r="I8" s="1580"/>
      <c r="J8" s="1580"/>
      <c r="K8" s="1580"/>
    </row>
    <row r="9" spans="2:11" ht="19.5" thickBot="1">
      <c r="B9" s="1588"/>
      <c r="C9" s="1588"/>
      <c r="D9" s="1588"/>
      <c r="E9" s="1588"/>
      <c r="F9" s="1594" t="s">
        <v>1080</v>
      </c>
      <c r="G9" s="1594"/>
      <c r="H9" s="1594"/>
      <c r="I9" s="1594"/>
      <c r="J9" s="1594"/>
      <c r="K9" s="1594"/>
    </row>
    <row r="10" spans="2:10" ht="19.5" customHeight="1">
      <c r="B10" s="1596" t="s">
        <v>1081</v>
      </c>
      <c r="C10" s="1599" t="s">
        <v>1082</v>
      </c>
      <c r="D10" s="1599"/>
      <c r="E10" s="1602" t="s">
        <v>1083</v>
      </c>
      <c r="F10" s="1602"/>
      <c r="G10" s="1604" t="s">
        <v>1084</v>
      </c>
      <c r="H10" s="1604"/>
      <c r="I10" s="1582" t="s">
        <v>1085</v>
      </c>
      <c r="J10" s="1583"/>
    </row>
    <row r="11" spans="2:10" ht="12.75">
      <c r="B11" s="1597"/>
      <c r="C11" s="1600"/>
      <c r="D11" s="1600"/>
      <c r="E11" s="1603"/>
      <c r="F11" s="1603"/>
      <c r="G11" s="1605"/>
      <c r="H11" s="1605"/>
      <c r="I11" s="1584"/>
      <c r="J11" s="1585"/>
    </row>
    <row r="12" spans="2:10" ht="14.25" thickBot="1">
      <c r="B12" s="1598"/>
      <c r="C12" s="1601"/>
      <c r="D12" s="1601"/>
      <c r="E12" s="1586" t="s">
        <v>1086</v>
      </c>
      <c r="F12" s="1586"/>
      <c r="G12" s="1586"/>
      <c r="H12" s="1586"/>
      <c r="I12" s="1586"/>
      <c r="J12" s="1587"/>
    </row>
    <row r="13" spans="2:10" ht="13.5" thickBot="1">
      <c r="B13" s="70">
        <v>1</v>
      </c>
      <c r="C13" s="1581">
        <v>2</v>
      </c>
      <c r="D13" s="1581"/>
      <c r="E13" s="1606">
        <v>3</v>
      </c>
      <c r="F13" s="1607"/>
      <c r="G13" s="1608">
        <v>4</v>
      </c>
      <c r="H13" s="1609"/>
      <c r="I13" s="1581">
        <v>5</v>
      </c>
      <c r="J13" s="1595"/>
    </row>
    <row r="14" spans="2:10" ht="24.75" customHeight="1" thickBot="1">
      <c r="B14" s="72" t="s">
        <v>1087</v>
      </c>
      <c r="C14" s="1589" t="s">
        <v>1088</v>
      </c>
      <c r="D14" s="1589"/>
      <c r="E14" s="1590">
        <f>E22+E19</f>
        <v>21912</v>
      </c>
      <c r="F14" s="1590"/>
      <c r="G14" s="1591">
        <f>G22+G19</f>
        <v>0</v>
      </c>
      <c r="H14" s="1591"/>
      <c r="I14" s="1592"/>
      <c r="J14" s="1593"/>
    </row>
    <row r="15" spans="2:10" ht="16.5" customHeight="1">
      <c r="B15" s="74" t="s">
        <v>1089</v>
      </c>
      <c r="C15" s="1615" t="s">
        <v>1090</v>
      </c>
      <c r="D15" s="1615"/>
      <c r="E15" s="1616" t="s">
        <v>1091</v>
      </c>
      <c r="F15" s="1616"/>
      <c r="G15" s="1617" t="s">
        <v>1091</v>
      </c>
      <c r="H15" s="1617"/>
      <c r="I15" s="1618"/>
      <c r="J15" s="1619"/>
    </row>
    <row r="16" spans="2:10" ht="24.75" customHeight="1">
      <c r="B16" s="76" t="s">
        <v>1092</v>
      </c>
      <c r="C16" s="1610" t="s">
        <v>1093</v>
      </c>
      <c r="D16" s="1610"/>
      <c r="E16" s="1611" t="s">
        <v>1091</v>
      </c>
      <c r="F16" s="1611"/>
      <c r="G16" s="1612" t="s">
        <v>1091</v>
      </c>
      <c r="H16" s="1612"/>
      <c r="I16" s="1613"/>
      <c r="J16" s="1614"/>
    </row>
    <row r="17" spans="2:10" ht="24" customHeight="1">
      <c r="B17" s="78" t="s">
        <v>1094</v>
      </c>
      <c r="C17" s="1610" t="s">
        <v>1095</v>
      </c>
      <c r="D17" s="1610"/>
      <c r="E17" s="1611"/>
      <c r="F17" s="1611"/>
      <c r="G17" s="1612"/>
      <c r="H17" s="1612"/>
      <c r="I17" s="1613"/>
      <c r="J17" s="1614"/>
    </row>
    <row r="18" spans="2:10" ht="24.75" customHeight="1">
      <c r="B18" s="78" t="s">
        <v>1096</v>
      </c>
      <c r="C18" s="1610" t="s">
        <v>1097</v>
      </c>
      <c r="D18" s="1610"/>
      <c r="E18" s="1611"/>
      <c r="F18" s="1611"/>
      <c r="G18" s="1620"/>
      <c r="H18" s="1620"/>
      <c r="I18" s="1613"/>
      <c r="J18" s="1614"/>
    </row>
    <row r="19" spans="2:10" ht="22.5" customHeight="1">
      <c r="B19" s="76" t="s">
        <v>1098</v>
      </c>
      <c r="C19" s="1610" t="s">
        <v>1099</v>
      </c>
      <c r="D19" s="1610"/>
      <c r="E19" s="1611">
        <f>E20+E21</f>
        <v>0</v>
      </c>
      <c r="F19" s="1611"/>
      <c r="G19" s="1612">
        <f>G20+G21</f>
        <v>0</v>
      </c>
      <c r="H19" s="1612"/>
      <c r="I19" s="1613"/>
      <c r="J19" s="1614"/>
    </row>
    <row r="20" spans="2:10" ht="25.5" customHeight="1">
      <c r="B20" s="78" t="s">
        <v>1100</v>
      </c>
      <c r="C20" s="1610" t="s">
        <v>1101</v>
      </c>
      <c r="D20" s="1610"/>
      <c r="E20" s="1611"/>
      <c r="F20" s="1611"/>
      <c r="G20" s="1612"/>
      <c r="H20" s="1612"/>
      <c r="I20" s="1613"/>
      <c r="J20" s="1614"/>
    </row>
    <row r="21" spans="2:10" ht="25.5" customHeight="1">
      <c r="B21" s="78" t="s">
        <v>1102</v>
      </c>
      <c r="C21" s="1610" t="s">
        <v>1103</v>
      </c>
      <c r="D21" s="1610"/>
      <c r="E21" s="1611"/>
      <c r="F21" s="1611"/>
      <c r="G21" s="1620"/>
      <c r="H21" s="1620"/>
      <c r="I21" s="1613"/>
      <c r="J21" s="1614"/>
    </row>
    <row r="22" spans="2:10" ht="21.75" customHeight="1">
      <c r="B22" s="79" t="s">
        <v>1104</v>
      </c>
      <c r="C22" s="1610" t="s">
        <v>1105</v>
      </c>
      <c r="D22" s="1610"/>
      <c r="E22" s="1611">
        <f>E23+E24</f>
        <v>21912</v>
      </c>
      <c r="F22" s="1611"/>
      <c r="G22" s="1612">
        <f>G23+G24</f>
        <v>0</v>
      </c>
      <c r="H22" s="1612"/>
      <c r="I22" s="1613"/>
      <c r="J22" s="1614"/>
    </row>
    <row r="23" spans="2:10" ht="28.5" customHeight="1">
      <c r="B23" s="78" t="s">
        <v>1106</v>
      </c>
      <c r="C23" s="1610" t="s">
        <v>799</v>
      </c>
      <c r="D23" s="1610"/>
      <c r="E23" s="1611"/>
      <c r="F23" s="1611"/>
      <c r="G23" s="1612"/>
      <c r="H23" s="1612"/>
      <c r="I23" s="1613"/>
      <c r="J23" s="1614"/>
    </row>
    <row r="24" spans="2:10" ht="15.75" customHeight="1">
      <c r="B24" s="78" t="s">
        <v>1107</v>
      </c>
      <c r="C24" s="1610" t="s">
        <v>805</v>
      </c>
      <c r="D24" s="1610"/>
      <c r="E24" s="1611">
        <v>21912</v>
      </c>
      <c r="F24" s="1611"/>
      <c r="G24" s="1620"/>
      <c r="H24" s="1620"/>
      <c r="I24" s="1613"/>
      <c r="J24" s="1614"/>
    </row>
    <row r="25" spans="2:10" ht="15" customHeight="1">
      <c r="B25" s="80" t="s">
        <v>1108</v>
      </c>
      <c r="C25" s="1610" t="s">
        <v>824</v>
      </c>
      <c r="D25" s="1610"/>
      <c r="E25" s="1611"/>
      <c r="F25" s="1611"/>
      <c r="G25" s="1612"/>
      <c r="H25" s="1612"/>
      <c r="I25" s="1613"/>
      <c r="J25" s="1614"/>
    </row>
    <row r="26" spans="2:10" ht="16.5" customHeight="1">
      <c r="B26" s="80" t="s">
        <v>1109</v>
      </c>
      <c r="C26" s="1610" t="s">
        <v>811</v>
      </c>
      <c r="D26" s="1610"/>
      <c r="E26" s="1611"/>
      <c r="F26" s="1611"/>
      <c r="G26" s="1620"/>
      <c r="H26" s="1620"/>
      <c r="I26" s="1613"/>
      <c r="J26" s="1614"/>
    </row>
    <row r="27" spans="2:10" ht="13.5" thickBot="1">
      <c r="B27" s="81" t="s">
        <v>1110</v>
      </c>
      <c r="C27" s="1621" t="s">
        <v>899</v>
      </c>
      <c r="D27" s="1621"/>
      <c r="E27" s="1622"/>
      <c r="F27" s="1622"/>
      <c r="G27" s="1623"/>
      <c r="H27" s="1623"/>
      <c r="I27" s="1624"/>
      <c r="J27" s="1625"/>
    </row>
    <row r="28" spans="2:12" ht="13.5" thickBot="1">
      <c r="B28" s="72" t="s">
        <v>1111</v>
      </c>
      <c r="C28" s="1589" t="s">
        <v>902</v>
      </c>
      <c r="D28" s="1589"/>
      <c r="E28" s="1591">
        <f>E29+E106+E132</f>
        <v>946108</v>
      </c>
      <c r="F28" s="1591"/>
      <c r="G28" s="1591">
        <f>G29+G106+G132</f>
        <v>798519</v>
      </c>
      <c r="H28" s="1591"/>
      <c r="I28" s="1626" t="s">
        <v>1091</v>
      </c>
      <c r="J28" s="1627"/>
      <c r="L28" s="114"/>
    </row>
    <row r="29" spans="2:12" ht="22.5" thickBot="1">
      <c r="B29" s="83" t="s">
        <v>1112</v>
      </c>
      <c r="C29" s="1628" t="s">
        <v>900</v>
      </c>
      <c r="D29" s="1628"/>
      <c r="E29" s="1629">
        <f>E30+E93+E104+E105</f>
        <v>872088</v>
      </c>
      <c r="F29" s="1629"/>
      <c r="G29" s="1629">
        <f>G30+G93+G104+G105</f>
        <v>738057</v>
      </c>
      <c r="H29" s="1629"/>
      <c r="I29" s="1630" t="s">
        <v>1091</v>
      </c>
      <c r="J29" s="1631"/>
      <c r="L29" s="114"/>
    </row>
    <row r="30" spans="2:10" ht="12.75">
      <c r="B30" s="84" t="s">
        <v>1113</v>
      </c>
      <c r="C30" s="1632" t="s">
        <v>901</v>
      </c>
      <c r="D30" s="1632"/>
      <c r="E30" s="1633">
        <f>E31+E52</f>
        <v>701108</v>
      </c>
      <c r="F30" s="1633"/>
      <c r="G30" s="1633">
        <f>G31+G52</f>
        <v>589937</v>
      </c>
      <c r="H30" s="1633"/>
      <c r="I30" s="1634" t="s">
        <v>1091</v>
      </c>
      <c r="J30" s="1635"/>
    </row>
    <row r="31" spans="2:10" ht="20.25" customHeight="1">
      <c r="B31" s="1636" t="s">
        <v>1114</v>
      </c>
      <c r="C31" s="1610" t="s">
        <v>903</v>
      </c>
      <c r="D31" s="1610"/>
      <c r="E31" s="1611">
        <f>E33+E39+E45+E48+E51</f>
        <v>364681</v>
      </c>
      <c r="F31" s="1611"/>
      <c r="G31" s="1611">
        <f>G33+G39+G45+G48+G51</f>
        <v>299551</v>
      </c>
      <c r="H31" s="1611"/>
      <c r="I31" s="1613" t="s">
        <v>1091</v>
      </c>
      <c r="J31" s="1614"/>
    </row>
    <row r="32" spans="2:13" ht="12.75">
      <c r="B32" s="1637"/>
      <c r="C32" s="1610"/>
      <c r="D32" s="1610"/>
      <c r="E32" s="1611"/>
      <c r="F32" s="1611"/>
      <c r="G32" s="1611"/>
      <c r="H32" s="1611"/>
      <c r="I32" s="1613"/>
      <c r="J32" s="1614"/>
      <c r="M32" s="43"/>
    </row>
    <row r="33" spans="2:10" ht="12.75">
      <c r="B33" s="86" t="s">
        <v>1115</v>
      </c>
      <c r="C33" s="1610" t="s">
        <v>904</v>
      </c>
      <c r="D33" s="1610"/>
      <c r="E33" s="1611">
        <f>E34+E35</f>
        <v>286973</v>
      </c>
      <c r="F33" s="1611"/>
      <c r="G33" s="1611">
        <f>G34+G35</f>
        <v>226009</v>
      </c>
      <c r="H33" s="1611"/>
      <c r="I33" s="1613" t="s">
        <v>1091</v>
      </c>
      <c r="J33" s="1614"/>
    </row>
    <row r="34" spans="2:10" ht="24" customHeight="1">
      <c r="B34" s="86" t="s">
        <v>1116</v>
      </c>
      <c r="C34" s="1610" t="s">
        <v>976</v>
      </c>
      <c r="D34" s="1610"/>
      <c r="E34" s="1611">
        <v>286973</v>
      </c>
      <c r="F34" s="1611"/>
      <c r="G34" s="1611">
        <v>226009</v>
      </c>
      <c r="H34" s="1611"/>
      <c r="I34" s="1613"/>
      <c r="J34" s="1614"/>
    </row>
    <row r="35" spans="2:10" ht="12.75">
      <c r="B35" s="86" t="s">
        <v>1117</v>
      </c>
      <c r="C35" s="1610" t="s">
        <v>977</v>
      </c>
      <c r="D35" s="1610"/>
      <c r="E35" s="1611"/>
      <c r="F35" s="1611"/>
      <c r="G35" s="1638"/>
      <c r="H35" s="1638"/>
      <c r="I35" s="1613"/>
      <c r="J35" s="1614"/>
    </row>
    <row r="36" spans="2:10" ht="12.75">
      <c r="B36" s="86" t="s">
        <v>1118</v>
      </c>
      <c r="C36" s="1610" t="s">
        <v>978</v>
      </c>
      <c r="D36" s="1610"/>
      <c r="E36" s="1611" t="s">
        <v>1091</v>
      </c>
      <c r="F36" s="1611"/>
      <c r="G36" s="1611" t="s">
        <v>1091</v>
      </c>
      <c r="H36" s="1611"/>
      <c r="I36" s="1613" t="s">
        <v>1091</v>
      </c>
      <c r="J36" s="1614"/>
    </row>
    <row r="37" spans="2:10" ht="15" customHeight="1">
      <c r="B37" s="86" t="s">
        <v>1119</v>
      </c>
      <c r="C37" s="1610" t="s">
        <v>979</v>
      </c>
      <c r="D37" s="1610"/>
      <c r="E37" s="1611"/>
      <c r="F37" s="1611"/>
      <c r="G37" s="1611"/>
      <c r="H37" s="1611"/>
      <c r="I37" s="1613"/>
      <c r="J37" s="1614"/>
    </row>
    <row r="38" spans="2:10" ht="12.75">
      <c r="B38" s="86" t="s">
        <v>1120</v>
      </c>
      <c r="C38" s="1610" t="s">
        <v>980</v>
      </c>
      <c r="D38" s="1610"/>
      <c r="E38" s="1611"/>
      <c r="F38" s="1611"/>
      <c r="G38" s="1638"/>
      <c r="H38" s="1638"/>
      <c r="I38" s="1613"/>
      <c r="J38" s="1614"/>
    </row>
    <row r="39" spans="2:10" ht="12.75">
      <c r="B39" s="86" t="s">
        <v>1121</v>
      </c>
      <c r="C39" s="1610" t="s">
        <v>981</v>
      </c>
      <c r="D39" s="1610"/>
      <c r="E39" s="1611">
        <v>24028</v>
      </c>
      <c r="F39" s="1611"/>
      <c r="G39" s="1611">
        <v>22535</v>
      </c>
      <c r="H39" s="1611"/>
      <c r="I39" s="1613" t="s">
        <v>1091</v>
      </c>
      <c r="J39" s="1614"/>
    </row>
    <row r="40" spans="2:10" ht="15.75" customHeight="1">
      <c r="B40" s="86" t="s">
        <v>1122</v>
      </c>
      <c r="C40" s="1610" t="s">
        <v>983</v>
      </c>
      <c r="D40" s="1610"/>
      <c r="E40" s="1611">
        <v>24028</v>
      </c>
      <c r="F40" s="1611"/>
      <c r="G40" s="1611">
        <v>22535</v>
      </c>
      <c r="H40" s="1611"/>
      <c r="I40" s="1613"/>
      <c r="J40" s="1614"/>
    </row>
    <row r="41" spans="2:10" ht="12.75">
      <c r="B41" s="86" t="s">
        <v>1123</v>
      </c>
      <c r="C41" s="1610" t="s">
        <v>984</v>
      </c>
      <c r="D41" s="1610"/>
      <c r="E41" s="1611"/>
      <c r="F41" s="1611"/>
      <c r="G41" s="1638"/>
      <c r="H41" s="1638"/>
      <c r="I41" s="1613"/>
      <c r="J41" s="1614"/>
    </row>
    <row r="42" spans="2:10" ht="24.75" customHeight="1">
      <c r="B42" s="86" t="s">
        <v>1124</v>
      </c>
      <c r="C42" s="1610" t="s">
        <v>985</v>
      </c>
      <c r="D42" s="1610"/>
      <c r="E42" s="1611" t="s">
        <v>1091</v>
      </c>
      <c r="F42" s="1611"/>
      <c r="G42" s="1611" t="s">
        <v>1091</v>
      </c>
      <c r="H42" s="1611"/>
      <c r="I42" s="1613" t="s">
        <v>1091</v>
      </c>
      <c r="J42" s="1614"/>
    </row>
    <row r="43" spans="2:10" ht="23.25" customHeight="1">
      <c r="B43" s="86" t="s">
        <v>1125</v>
      </c>
      <c r="C43" s="1610" t="s">
        <v>986</v>
      </c>
      <c r="D43" s="1610"/>
      <c r="E43" s="1611"/>
      <c r="F43" s="1611"/>
      <c r="G43" s="1611"/>
      <c r="H43" s="1611"/>
      <c r="I43" s="1613"/>
      <c r="J43" s="1614"/>
    </row>
    <row r="44" spans="2:10" ht="21.75" customHeight="1">
      <c r="B44" s="86" t="s">
        <v>1126</v>
      </c>
      <c r="C44" s="1610" t="s">
        <v>987</v>
      </c>
      <c r="D44" s="1610"/>
      <c r="E44" s="1611"/>
      <c r="F44" s="1611"/>
      <c r="G44" s="1638"/>
      <c r="H44" s="1638"/>
      <c r="I44" s="1613"/>
      <c r="J44" s="1614"/>
    </row>
    <row r="45" spans="2:10" ht="14.25" customHeight="1">
      <c r="B45" s="86" t="s">
        <v>1127</v>
      </c>
      <c r="C45" s="1610" t="s">
        <v>1065</v>
      </c>
      <c r="D45" s="1610"/>
      <c r="E45" s="1611">
        <v>1648</v>
      </c>
      <c r="F45" s="1611"/>
      <c r="G45" s="1611">
        <v>1115</v>
      </c>
      <c r="H45" s="1611"/>
      <c r="I45" s="1613" t="s">
        <v>1091</v>
      </c>
      <c r="J45" s="1614"/>
    </row>
    <row r="46" spans="2:10" ht="23.25" customHeight="1">
      <c r="B46" s="86" t="s">
        <v>1128</v>
      </c>
      <c r="C46" s="1610" t="s">
        <v>1066</v>
      </c>
      <c r="D46" s="1610"/>
      <c r="E46" s="1611">
        <v>1648</v>
      </c>
      <c r="F46" s="1611"/>
      <c r="G46" s="1611">
        <v>1115</v>
      </c>
      <c r="H46" s="1611"/>
      <c r="I46" s="1613"/>
      <c r="J46" s="1614"/>
    </row>
    <row r="47" spans="2:10" ht="22.5" customHeight="1">
      <c r="B47" s="86" t="s">
        <v>1129</v>
      </c>
      <c r="C47" s="1610" t="s">
        <v>1067</v>
      </c>
      <c r="D47" s="1610"/>
      <c r="E47" s="1611"/>
      <c r="F47" s="1611"/>
      <c r="G47" s="1638"/>
      <c r="H47" s="1638"/>
      <c r="I47" s="1613"/>
      <c r="J47" s="1614"/>
    </row>
    <row r="48" spans="2:10" ht="12.75" customHeight="1">
      <c r="B48" s="86" t="s">
        <v>1130</v>
      </c>
      <c r="C48" s="1610" t="s">
        <v>1068</v>
      </c>
      <c r="D48" s="1610"/>
      <c r="E48" s="1611">
        <f>E49+E50</f>
        <v>10385</v>
      </c>
      <c r="F48" s="1611"/>
      <c r="G48" s="1611">
        <f>G49+G50</f>
        <v>8245</v>
      </c>
      <c r="H48" s="1611"/>
      <c r="I48" s="1613" t="s">
        <v>1091</v>
      </c>
      <c r="J48" s="1614"/>
    </row>
    <row r="49" spans="2:10" ht="13.5" customHeight="1">
      <c r="B49" s="86" t="s">
        <v>1131</v>
      </c>
      <c r="C49" s="1610" t="s">
        <v>1069</v>
      </c>
      <c r="D49" s="1610"/>
      <c r="E49" s="1611">
        <v>10368</v>
      </c>
      <c r="F49" s="1611"/>
      <c r="G49" s="1611">
        <v>8245</v>
      </c>
      <c r="H49" s="1611"/>
      <c r="I49" s="1613"/>
      <c r="J49" s="1614"/>
    </row>
    <row r="50" spans="2:10" ht="16.5" customHeight="1">
      <c r="B50" s="86" t="s">
        <v>1132</v>
      </c>
      <c r="C50" s="1610" t="s">
        <v>1070</v>
      </c>
      <c r="D50" s="1610"/>
      <c r="E50" s="1611">
        <v>17</v>
      </c>
      <c r="F50" s="1611"/>
      <c r="G50" s="1638"/>
      <c r="H50" s="1638"/>
      <c r="I50" s="1613"/>
      <c r="J50" s="1614"/>
    </row>
    <row r="51" spans="2:10" ht="16.5" customHeight="1">
      <c r="B51" s="86" t="s">
        <v>1133</v>
      </c>
      <c r="C51" s="1610" t="s">
        <v>1071</v>
      </c>
      <c r="D51" s="1610"/>
      <c r="E51" s="1611">
        <v>41647</v>
      </c>
      <c r="F51" s="1611"/>
      <c r="G51" s="1611">
        <v>41647</v>
      </c>
      <c r="H51" s="1611"/>
      <c r="I51" s="1613"/>
      <c r="J51" s="1614"/>
    </row>
    <row r="52" spans="2:10" ht="21" customHeight="1">
      <c r="B52" s="1636" t="s">
        <v>1134</v>
      </c>
      <c r="C52" s="1610" t="s">
        <v>1072</v>
      </c>
      <c r="D52" s="1610"/>
      <c r="E52" s="1611">
        <f>E71+E80+E89+E92+E74</f>
        <v>336427</v>
      </c>
      <c r="F52" s="1611"/>
      <c r="G52" s="1611">
        <f>G71+G80+G89+G92+G74</f>
        <v>290386</v>
      </c>
      <c r="H52" s="1611"/>
      <c r="I52" s="1613" t="s">
        <v>1091</v>
      </c>
      <c r="J52" s="1614"/>
    </row>
    <row r="53" spans="2:10" ht="12.75">
      <c r="B53" s="1637"/>
      <c r="C53" s="1610"/>
      <c r="D53" s="1610"/>
      <c r="E53" s="1611"/>
      <c r="F53" s="1611"/>
      <c r="G53" s="1611"/>
      <c r="H53" s="1611"/>
      <c r="I53" s="1613"/>
      <c r="J53" s="1614"/>
    </row>
    <row r="54" spans="2:10" ht="20.25" customHeight="1">
      <c r="B54" s="86" t="s">
        <v>1135</v>
      </c>
      <c r="C54" s="1610" t="s">
        <v>1073</v>
      </c>
      <c r="D54" s="1610"/>
      <c r="E54" s="1611" t="s">
        <v>1091</v>
      </c>
      <c r="F54" s="1611"/>
      <c r="G54" s="1611" t="s">
        <v>1091</v>
      </c>
      <c r="H54" s="1611"/>
      <c r="I54" s="1613" t="s">
        <v>1091</v>
      </c>
      <c r="J54" s="1614"/>
    </row>
    <row r="55" spans="2:10" ht="21.75" customHeight="1">
      <c r="B55" s="86" t="s">
        <v>1136</v>
      </c>
      <c r="C55" s="1610" t="s">
        <v>1074</v>
      </c>
      <c r="D55" s="1610"/>
      <c r="E55" s="1611"/>
      <c r="F55" s="1611"/>
      <c r="G55" s="1611"/>
      <c r="H55" s="1611"/>
      <c r="I55" s="1613"/>
      <c r="J55" s="1614"/>
    </row>
    <row r="56" spans="2:10" ht="15.75" customHeight="1">
      <c r="B56" s="86" t="s">
        <v>1137</v>
      </c>
      <c r="C56" s="1610" t="s">
        <v>1138</v>
      </c>
      <c r="D56" s="1610"/>
      <c r="E56" s="1611"/>
      <c r="F56" s="1611"/>
      <c r="G56" s="1638"/>
      <c r="H56" s="1638"/>
      <c r="I56" s="1613"/>
      <c r="J56" s="1614"/>
    </row>
    <row r="57" spans="2:10" ht="22.5" customHeight="1">
      <c r="B57" s="86" t="s">
        <v>1139</v>
      </c>
      <c r="C57" s="1610" t="s">
        <v>1075</v>
      </c>
      <c r="D57" s="1610"/>
      <c r="E57" s="1611" t="s">
        <v>1091</v>
      </c>
      <c r="F57" s="1611"/>
      <c r="G57" s="1611" t="s">
        <v>1091</v>
      </c>
      <c r="H57" s="1611"/>
      <c r="I57" s="1613" t="s">
        <v>1091</v>
      </c>
      <c r="J57" s="1614"/>
    </row>
    <row r="58" spans="2:10" ht="21.75" customHeight="1">
      <c r="B58" s="86" t="s">
        <v>1140</v>
      </c>
      <c r="C58" s="1610" t="s">
        <v>1076</v>
      </c>
      <c r="D58" s="1610"/>
      <c r="E58" s="1611"/>
      <c r="F58" s="1611"/>
      <c r="G58" s="1611"/>
      <c r="H58" s="1611"/>
      <c r="I58" s="1613"/>
      <c r="J58" s="1614"/>
    </row>
    <row r="59" spans="2:10" ht="26.25" customHeight="1" thickBot="1">
      <c r="B59" s="87" t="s">
        <v>1141</v>
      </c>
      <c r="C59" s="1651" t="s">
        <v>1142</v>
      </c>
      <c r="D59" s="1651"/>
      <c r="E59" s="1622"/>
      <c r="F59" s="1622"/>
      <c r="G59" s="1639"/>
      <c r="H59" s="1639"/>
      <c r="I59" s="1649"/>
      <c r="J59" s="1650"/>
    </row>
    <row r="60" spans="2:10" ht="13.5" thickBot="1">
      <c r="B60" s="89"/>
      <c r="C60" s="89"/>
      <c r="D60" s="89"/>
      <c r="E60" s="90"/>
      <c r="F60" s="90"/>
      <c r="G60" s="90"/>
      <c r="H60" s="90"/>
      <c r="I60" s="512"/>
      <c r="J60" s="512"/>
    </row>
    <row r="61" spans="2:10" ht="12.75">
      <c r="B61" s="1646" t="s">
        <v>1081</v>
      </c>
      <c r="C61" s="1599" t="s">
        <v>1082</v>
      </c>
      <c r="D61" s="1599"/>
      <c r="E61" s="1602" t="s">
        <v>1083</v>
      </c>
      <c r="F61" s="1602"/>
      <c r="G61" s="1602" t="s">
        <v>1084</v>
      </c>
      <c r="H61" s="1602"/>
      <c r="I61" s="1640" t="s">
        <v>1085</v>
      </c>
      <c r="J61" s="1641"/>
    </row>
    <row r="62" spans="2:10" ht="12.75">
      <c r="B62" s="1647"/>
      <c r="C62" s="1600"/>
      <c r="D62" s="1600"/>
      <c r="E62" s="1603"/>
      <c r="F62" s="1603"/>
      <c r="G62" s="1603"/>
      <c r="H62" s="1603"/>
      <c r="I62" s="1642"/>
      <c r="J62" s="1643"/>
    </row>
    <row r="63" spans="2:10" ht="14.25" thickBot="1">
      <c r="B63" s="1648"/>
      <c r="C63" s="1601"/>
      <c r="D63" s="1601"/>
      <c r="E63" s="1644" t="s">
        <v>1086</v>
      </c>
      <c r="F63" s="1644"/>
      <c r="G63" s="1644"/>
      <c r="H63" s="1644"/>
      <c r="I63" s="1644"/>
      <c r="J63" s="1645"/>
    </row>
    <row r="64" spans="2:10" ht="13.5" thickBot="1">
      <c r="B64" s="70">
        <v>1</v>
      </c>
      <c r="C64" s="1581">
        <v>2</v>
      </c>
      <c r="D64" s="1581"/>
      <c r="E64" s="1654">
        <v>3</v>
      </c>
      <c r="F64" s="1654"/>
      <c r="G64" s="1654">
        <v>4</v>
      </c>
      <c r="H64" s="1654"/>
      <c r="I64" s="1655">
        <v>5</v>
      </c>
      <c r="J64" s="1656"/>
    </row>
    <row r="65" spans="2:10" ht="12.75">
      <c r="B65" s="92" t="s">
        <v>1143</v>
      </c>
      <c r="C65" s="1615" t="s">
        <v>1144</v>
      </c>
      <c r="D65" s="1615"/>
      <c r="E65" s="1616" t="s">
        <v>1091</v>
      </c>
      <c r="F65" s="1616"/>
      <c r="G65" s="1616" t="s">
        <v>1091</v>
      </c>
      <c r="H65" s="1616"/>
      <c r="I65" s="1652" t="s">
        <v>1091</v>
      </c>
      <c r="J65" s="1653"/>
    </row>
    <row r="66" spans="2:10" ht="12.75">
      <c r="B66" s="93" t="s">
        <v>1145</v>
      </c>
      <c r="C66" s="1610" t="s">
        <v>1146</v>
      </c>
      <c r="D66" s="1610"/>
      <c r="E66" s="1611"/>
      <c r="F66" s="1611"/>
      <c r="G66" s="1611"/>
      <c r="H66" s="1611"/>
      <c r="I66" s="1613"/>
      <c r="J66" s="1614"/>
    </row>
    <row r="67" spans="2:10" ht="12.75">
      <c r="B67" s="93" t="s">
        <v>1147</v>
      </c>
      <c r="C67" s="1610" t="s">
        <v>1148</v>
      </c>
      <c r="D67" s="1610"/>
      <c r="E67" s="1611"/>
      <c r="F67" s="1611"/>
      <c r="G67" s="1638"/>
      <c r="H67" s="1638"/>
      <c r="I67" s="1613"/>
      <c r="J67" s="1614"/>
    </row>
    <row r="68" spans="2:10" ht="12.75">
      <c r="B68" s="94" t="s">
        <v>1149</v>
      </c>
      <c r="C68" s="1610" t="s">
        <v>1150</v>
      </c>
      <c r="D68" s="1610"/>
      <c r="E68" s="1611" t="s">
        <v>1091</v>
      </c>
      <c r="F68" s="1611"/>
      <c r="G68" s="1611" t="s">
        <v>1091</v>
      </c>
      <c r="H68" s="1611"/>
      <c r="I68" s="1613" t="s">
        <v>1091</v>
      </c>
      <c r="J68" s="1614"/>
    </row>
    <row r="69" spans="2:10" ht="22.5">
      <c r="B69" s="93" t="s">
        <v>1151</v>
      </c>
      <c r="C69" s="1610" t="s">
        <v>1152</v>
      </c>
      <c r="D69" s="1610"/>
      <c r="E69" s="1611"/>
      <c r="F69" s="1611"/>
      <c r="G69" s="1611"/>
      <c r="H69" s="1611"/>
      <c r="I69" s="1613"/>
      <c r="J69" s="1614"/>
    </row>
    <row r="70" spans="2:10" ht="12.75">
      <c r="B70" s="93" t="s">
        <v>1153</v>
      </c>
      <c r="C70" s="1610" t="s">
        <v>1154</v>
      </c>
      <c r="D70" s="1610"/>
      <c r="E70" s="1611"/>
      <c r="F70" s="1611"/>
      <c r="G70" s="1638"/>
      <c r="H70" s="1638"/>
      <c r="I70" s="1613"/>
      <c r="J70" s="1614"/>
    </row>
    <row r="71" spans="2:10" ht="12.75">
      <c r="B71" s="94" t="s">
        <v>1155</v>
      </c>
      <c r="C71" s="1610" t="s">
        <v>1156</v>
      </c>
      <c r="D71" s="1610"/>
      <c r="E71" s="1611">
        <f>E72+E73</f>
        <v>68222</v>
      </c>
      <c r="F71" s="1611"/>
      <c r="G71" s="1611">
        <f>G72+G73</f>
        <v>59217</v>
      </c>
      <c r="H71" s="1611"/>
      <c r="I71" s="1613" t="s">
        <v>1091</v>
      </c>
      <c r="J71" s="1614"/>
    </row>
    <row r="72" spans="2:10" ht="22.5">
      <c r="B72" s="93" t="s">
        <v>1157</v>
      </c>
      <c r="C72" s="1610" t="s">
        <v>1158</v>
      </c>
      <c r="D72" s="1610"/>
      <c r="E72" s="1611">
        <v>68222</v>
      </c>
      <c r="F72" s="1611"/>
      <c r="G72" s="1611">
        <v>59217</v>
      </c>
      <c r="H72" s="1611"/>
      <c r="I72" s="1613"/>
      <c r="J72" s="1614"/>
    </row>
    <row r="73" spans="2:10" ht="12.75">
      <c r="B73" s="93" t="s">
        <v>1159</v>
      </c>
      <c r="C73" s="1610" t="s">
        <v>1160</v>
      </c>
      <c r="D73" s="1610"/>
      <c r="E73" s="1611">
        <v>0</v>
      </c>
      <c r="F73" s="1611"/>
      <c r="G73" s="1638"/>
      <c r="H73" s="1638"/>
      <c r="I73" s="1613"/>
      <c r="J73" s="1614"/>
    </row>
    <row r="74" spans="2:10" ht="12.75">
      <c r="B74" s="94" t="s">
        <v>1161</v>
      </c>
      <c r="C74" s="1610" t="s">
        <v>1162</v>
      </c>
      <c r="D74" s="1610"/>
      <c r="E74" s="1611">
        <f>E75+E76</f>
        <v>7020</v>
      </c>
      <c r="F74" s="1611"/>
      <c r="G74" s="1611">
        <f>G75+G76</f>
        <v>6149</v>
      </c>
      <c r="H74" s="1611"/>
      <c r="I74" s="1613" t="s">
        <v>1091</v>
      </c>
      <c r="J74" s="1614"/>
    </row>
    <row r="75" spans="2:10" ht="22.5">
      <c r="B75" s="93" t="s">
        <v>1163</v>
      </c>
      <c r="C75" s="1610" t="s">
        <v>1164</v>
      </c>
      <c r="D75" s="1610"/>
      <c r="E75" s="1611">
        <v>7020</v>
      </c>
      <c r="F75" s="1611"/>
      <c r="G75" s="1611">
        <v>6149</v>
      </c>
      <c r="H75" s="1611"/>
      <c r="I75" s="1613"/>
      <c r="J75" s="1614"/>
    </row>
    <row r="76" spans="2:10" ht="22.5">
      <c r="B76" s="93" t="s">
        <v>1165</v>
      </c>
      <c r="C76" s="1610" t="s">
        <v>1166</v>
      </c>
      <c r="D76" s="1610"/>
      <c r="E76" s="1611"/>
      <c r="F76" s="1611"/>
      <c r="G76" s="1638"/>
      <c r="H76" s="1638"/>
      <c r="I76" s="1613"/>
      <c r="J76" s="1614"/>
    </row>
    <row r="77" spans="2:10" ht="12.75">
      <c r="B77" s="94" t="s">
        <v>1167</v>
      </c>
      <c r="C77" s="1610" t="s">
        <v>1168</v>
      </c>
      <c r="D77" s="1610"/>
      <c r="E77" s="1611" t="s">
        <v>1091</v>
      </c>
      <c r="F77" s="1611"/>
      <c r="G77" s="1611" t="s">
        <v>1091</v>
      </c>
      <c r="H77" s="1611"/>
      <c r="I77" s="1613" t="s">
        <v>1091</v>
      </c>
      <c r="J77" s="1614"/>
    </row>
    <row r="78" spans="2:10" ht="22.5">
      <c r="B78" s="93" t="s">
        <v>1169</v>
      </c>
      <c r="C78" s="1610" t="s">
        <v>1170</v>
      </c>
      <c r="D78" s="1610"/>
      <c r="E78" s="1611"/>
      <c r="F78" s="1611"/>
      <c r="G78" s="1611"/>
      <c r="H78" s="1611"/>
      <c r="I78" s="1613"/>
      <c r="J78" s="1614"/>
    </row>
    <row r="79" spans="2:10" ht="12.75">
      <c r="B79" s="93" t="s">
        <v>1171</v>
      </c>
      <c r="C79" s="1610" t="s">
        <v>1172</v>
      </c>
      <c r="D79" s="1610"/>
      <c r="E79" s="1611"/>
      <c r="F79" s="1611"/>
      <c r="G79" s="1638"/>
      <c r="H79" s="1638"/>
      <c r="I79" s="1613"/>
      <c r="J79" s="1614"/>
    </row>
    <row r="80" spans="2:10" ht="22.5">
      <c r="B80" s="94" t="s">
        <v>1173</v>
      </c>
      <c r="C80" s="1610" t="s">
        <v>1174</v>
      </c>
      <c r="D80" s="1610"/>
      <c r="E80" s="1611">
        <f>E81+E82</f>
        <v>214958</v>
      </c>
      <c r="F80" s="1611"/>
      <c r="G80" s="1611">
        <f>G81+G82</f>
        <v>180475</v>
      </c>
      <c r="H80" s="1611"/>
      <c r="I80" s="1638"/>
      <c r="J80" s="1638"/>
    </row>
    <row r="81" spans="2:10" ht="22.5">
      <c r="B81" s="93" t="s">
        <v>1175</v>
      </c>
      <c r="C81" s="1610" t="s">
        <v>1176</v>
      </c>
      <c r="D81" s="1610"/>
      <c r="E81" s="1611">
        <v>214850</v>
      </c>
      <c r="F81" s="1611"/>
      <c r="G81" s="1611">
        <v>180475</v>
      </c>
      <c r="H81" s="1611"/>
      <c r="I81" s="1613"/>
      <c r="J81" s="1614"/>
    </row>
    <row r="82" spans="2:10" ht="22.5">
      <c r="B82" s="93" t="s">
        <v>1177</v>
      </c>
      <c r="C82" s="1610" t="s">
        <v>1178</v>
      </c>
      <c r="D82" s="1610"/>
      <c r="E82" s="1611">
        <v>108</v>
      </c>
      <c r="F82" s="1611"/>
      <c r="G82" s="1638"/>
      <c r="H82" s="1638"/>
      <c r="I82" s="1613"/>
      <c r="J82" s="1614"/>
    </row>
    <row r="83" spans="2:10" ht="12.75">
      <c r="B83" s="94" t="s">
        <v>1179</v>
      </c>
      <c r="C83" s="1610" t="s">
        <v>1180</v>
      </c>
      <c r="D83" s="1610"/>
      <c r="E83" s="1611" t="s">
        <v>1091</v>
      </c>
      <c r="F83" s="1611"/>
      <c r="G83" s="1611" t="s">
        <v>1091</v>
      </c>
      <c r="H83" s="1611"/>
      <c r="I83" s="1613" t="s">
        <v>1091</v>
      </c>
      <c r="J83" s="1614"/>
    </row>
    <row r="84" spans="2:10" ht="12.75">
      <c r="B84" s="93" t="s">
        <v>1181</v>
      </c>
      <c r="C84" s="1610" t="s">
        <v>1182</v>
      </c>
      <c r="D84" s="1610"/>
      <c r="E84" s="1611"/>
      <c r="F84" s="1611"/>
      <c r="G84" s="1611"/>
      <c r="H84" s="1611"/>
      <c r="I84" s="1613"/>
      <c r="J84" s="1614"/>
    </row>
    <row r="85" spans="2:10" ht="12.75">
      <c r="B85" s="93" t="s">
        <v>1183</v>
      </c>
      <c r="C85" s="1610" t="s">
        <v>1184</v>
      </c>
      <c r="D85" s="1610"/>
      <c r="E85" s="1611"/>
      <c r="F85" s="1611"/>
      <c r="G85" s="1638"/>
      <c r="H85" s="1638"/>
      <c r="I85" s="1613"/>
      <c r="J85" s="1614"/>
    </row>
    <row r="86" spans="2:10" ht="12.75">
      <c r="B86" s="94" t="s">
        <v>1185</v>
      </c>
      <c r="C86" s="1610" t="s">
        <v>1186</v>
      </c>
      <c r="D86" s="1610"/>
      <c r="E86" s="1611" t="s">
        <v>1091</v>
      </c>
      <c r="F86" s="1611"/>
      <c r="G86" s="1611" t="s">
        <v>1091</v>
      </c>
      <c r="H86" s="1611"/>
      <c r="I86" s="1613" t="s">
        <v>1091</v>
      </c>
      <c r="J86" s="1614"/>
    </row>
    <row r="87" spans="2:10" ht="22.5">
      <c r="B87" s="93" t="s">
        <v>1187</v>
      </c>
      <c r="C87" s="1610" t="s">
        <v>1188</v>
      </c>
      <c r="D87" s="1610"/>
      <c r="E87" s="1611"/>
      <c r="F87" s="1611"/>
      <c r="G87" s="1611"/>
      <c r="H87" s="1611"/>
      <c r="I87" s="1613"/>
      <c r="J87" s="1614"/>
    </row>
    <row r="88" spans="2:10" ht="12.75">
      <c r="B88" s="93" t="s">
        <v>1189</v>
      </c>
      <c r="C88" s="1610" t="s">
        <v>1190</v>
      </c>
      <c r="D88" s="1610"/>
      <c r="E88" s="1611"/>
      <c r="F88" s="1611"/>
      <c r="G88" s="1638"/>
      <c r="H88" s="1638"/>
      <c r="I88" s="1613"/>
      <c r="J88" s="1614"/>
    </row>
    <row r="89" spans="2:10" ht="12.75">
      <c r="B89" s="94" t="s">
        <v>1191</v>
      </c>
      <c r="C89" s="1610" t="s">
        <v>1192</v>
      </c>
      <c r="D89" s="1610"/>
      <c r="E89" s="1611">
        <f>E90+E91</f>
        <v>11677</v>
      </c>
      <c r="F89" s="1611"/>
      <c r="G89" s="1611">
        <f>G90+G91</f>
        <v>9995</v>
      </c>
      <c r="H89" s="1611"/>
      <c r="I89" s="1613" t="s">
        <v>1091</v>
      </c>
      <c r="J89" s="1614"/>
    </row>
    <row r="90" spans="2:10" ht="22.5">
      <c r="B90" s="93" t="s">
        <v>1193</v>
      </c>
      <c r="C90" s="1610" t="s">
        <v>1194</v>
      </c>
      <c r="D90" s="1610"/>
      <c r="E90" s="1611">
        <v>11677</v>
      </c>
      <c r="F90" s="1611"/>
      <c r="G90" s="1611">
        <v>9995</v>
      </c>
      <c r="H90" s="1611"/>
      <c r="I90" s="1613"/>
      <c r="J90" s="1614"/>
    </row>
    <row r="91" spans="2:10" ht="12.75">
      <c r="B91" s="93" t="s">
        <v>1195</v>
      </c>
      <c r="C91" s="1610" t="s">
        <v>1196</v>
      </c>
      <c r="D91" s="1610"/>
      <c r="E91" s="1611"/>
      <c r="F91" s="1611"/>
      <c r="G91" s="1638"/>
      <c r="H91" s="1638"/>
      <c r="I91" s="1613"/>
      <c r="J91" s="1614"/>
    </row>
    <row r="92" spans="2:10" ht="12.75">
      <c r="B92" s="94" t="s">
        <v>1197</v>
      </c>
      <c r="C92" s="1610" t="s">
        <v>1198</v>
      </c>
      <c r="D92" s="1610"/>
      <c r="E92" s="1611">
        <v>34550</v>
      </c>
      <c r="F92" s="1611"/>
      <c r="G92" s="1611">
        <v>34550</v>
      </c>
      <c r="H92" s="1611"/>
      <c r="I92" s="1613"/>
      <c r="J92" s="1614"/>
    </row>
    <row r="93" spans="2:10" ht="12.75">
      <c r="B93" s="80" t="s">
        <v>1199</v>
      </c>
      <c r="C93" s="1610" t="s">
        <v>1200</v>
      </c>
      <c r="D93" s="1610"/>
      <c r="E93" s="1657">
        <f>E94+E97+E100+E103</f>
        <v>161534</v>
      </c>
      <c r="F93" s="1657"/>
      <c r="G93" s="1657">
        <f>G94+G97+G100+G103</f>
        <v>138674</v>
      </c>
      <c r="H93" s="1657"/>
      <c r="I93" s="1613"/>
      <c r="J93" s="1614"/>
    </row>
    <row r="94" spans="2:10" ht="22.5">
      <c r="B94" s="94" t="s">
        <v>1201</v>
      </c>
      <c r="C94" s="1610" t="s">
        <v>1202</v>
      </c>
      <c r="D94" s="1610"/>
      <c r="E94" s="1611">
        <f>E95+E96</f>
        <v>41858</v>
      </c>
      <c r="F94" s="1611"/>
      <c r="G94" s="1611">
        <f>G95+G96</f>
        <v>41858</v>
      </c>
      <c r="H94" s="1611"/>
      <c r="I94" s="1613" t="s">
        <v>1091</v>
      </c>
      <c r="J94" s="1614"/>
    </row>
    <row r="95" spans="2:10" ht="22.5">
      <c r="B95" s="93" t="s">
        <v>1203</v>
      </c>
      <c r="C95" s="1610" t="s">
        <v>1204</v>
      </c>
      <c r="D95" s="1610"/>
      <c r="E95" s="1611">
        <v>41858</v>
      </c>
      <c r="F95" s="1611"/>
      <c r="G95" s="1611">
        <v>41858</v>
      </c>
      <c r="H95" s="1611"/>
      <c r="I95" s="1613"/>
      <c r="J95" s="1614"/>
    </row>
    <row r="96" spans="2:10" ht="22.5">
      <c r="B96" s="93" t="s">
        <v>1205</v>
      </c>
      <c r="C96" s="1610" t="s">
        <v>1206</v>
      </c>
      <c r="D96" s="1610"/>
      <c r="E96" s="1611"/>
      <c r="F96" s="1611"/>
      <c r="G96" s="1638"/>
      <c r="H96" s="1638"/>
      <c r="I96" s="1613"/>
      <c r="J96" s="1614"/>
    </row>
    <row r="97" spans="2:10" ht="12.75">
      <c r="B97" s="94" t="s">
        <v>1207</v>
      </c>
      <c r="C97" s="1610" t="s">
        <v>1208</v>
      </c>
      <c r="D97" s="1610"/>
      <c r="E97" s="1611">
        <f>E98+E99</f>
        <v>100762</v>
      </c>
      <c r="F97" s="1611"/>
      <c r="G97" s="1611">
        <f>G98+G99</f>
        <v>79935</v>
      </c>
      <c r="H97" s="1611"/>
      <c r="I97" s="1613" t="s">
        <v>1091</v>
      </c>
      <c r="J97" s="1614"/>
    </row>
    <row r="98" spans="2:10" ht="12.75">
      <c r="B98" s="93" t="s">
        <v>1209</v>
      </c>
      <c r="C98" s="1610" t="s">
        <v>1210</v>
      </c>
      <c r="D98" s="1610"/>
      <c r="E98" s="1611">
        <v>99562</v>
      </c>
      <c r="F98" s="1611"/>
      <c r="G98" s="1611">
        <v>79935</v>
      </c>
      <c r="H98" s="1611"/>
      <c r="I98" s="1613"/>
      <c r="J98" s="1614"/>
    </row>
    <row r="99" spans="2:10" ht="12.75">
      <c r="B99" s="93" t="s">
        <v>1211</v>
      </c>
      <c r="C99" s="1610" t="s">
        <v>1212</v>
      </c>
      <c r="D99" s="1610"/>
      <c r="E99" s="1611">
        <v>1200</v>
      </c>
      <c r="F99" s="1611"/>
      <c r="G99" s="1638"/>
      <c r="H99" s="1638"/>
      <c r="I99" s="1613"/>
      <c r="J99" s="1614"/>
    </row>
    <row r="100" spans="2:10" ht="12.75">
      <c r="B100" s="94" t="s">
        <v>1213</v>
      </c>
      <c r="C100" s="1610" t="s">
        <v>1214</v>
      </c>
      <c r="D100" s="1610"/>
      <c r="E100" s="1611">
        <f>E101+E102</f>
        <v>7522</v>
      </c>
      <c r="F100" s="1611"/>
      <c r="G100" s="1611">
        <f>G101+G102</f>
        <v>5489</v>
      </c>
      <c r="H100" s="1611"/>
      <c r="I100" s="1613" t="s">
        <v>1091</v>
      </c>
      <c r="J100" s="1614"/>
    </row>
    <row r="101" spans="2:10" ht="22.5">
      <c r="B101" s="93" t="s">
        <v>1215</v>
      </c>
      <c r="C101" s="1610" t="s">
        <v>1216</v>
      </c>
      <c r="D101" s="1610"/>
      <c r="E101" s="1611">
        <v>7395</v>
      </c>
      <c r="F101" s="1611"/>
      <c r="G101" s="1611">
        <v>5489</v>
      </c>
      <c r="H101" s="1611"/>
      <c r="I101" s="1613"/>
      <c r="J101" s="1614"/>
    </row>
    <row r="102" spans="2:10" ht="12.75">
      <c r="B102" s="93" t="s">
        <v>1217</v>
      </c>
      <c r="C102" s="1610" t="s">
        <v>1218</v>
      </c>
      <c r="D102" s="1610"/>
      <c r="E102" s="1611">
        <v>127</v>
      </c>
      <c r="F102" s="1611"/>
      <c r="G102" s="1638"/>
      <c r="H102" s="1638"/>
      <c r="I102" s="1613"/>
      <c r="J102" s="1614"/>
    </row>
    <row r="103" spans="2:10" ht="22.5">
      <c r="B103" s="94" t="s">
        <v>1219</v>
      </c>
      <c r="C103" s="1610" t="s">
        <v>1220</v>
      </c>
      <c r="D103" s="1610"/>
      <c r="E103" s="1611">
        <v>11392</v>
      </c>
      <c r="F103" s="1611"/>
      <c r="G103" s="1611">
        <v>11392</v>
      </c>
      <c r="H103" s="1611"/>
      <c r="I103" s="1613"/>
      <c r="J103" s="1614"/>
    </row>
    <row r="104" spans="2:10" ht="12.75">
      <c r="B104" s="80" t="s">
        <v>1221</v>
      </c>
      <c r="C104" s="1610" t="s">
        <v>1222</v>
      </c>
      <c r="D104" s="1610"/>
      <c r="E104" s="1657">
        <v>9446</v>
      </c>
      <c r="F104" s="1657"/>
      <c r="G104" s="1657">
        <v>9446</v>
      </c>
      <c r="H104" s="1657"/>
      <c r="I104" s="1658"/>
      <c r="J104" s="1659"/>
    </row>
    <row r="105" spans="2:10" ht="22.5">
      <c r="B105" s="80" t="s">
        <v>1223</v>
      </c>
      <c r="C105" s="1610" t="s">
        <v>1224</v>
      </c>
      <c r="D105" s="1610"/>
      <c r="E105" s="1657"/>
      <c r="F105" s="1657"/>
      <c r="G105" s="1660"/>
      <c r="H105" s="1660"/>
      <c r="I105" s="1658"/>
      <c r="J105" s="1659"/>
    </row>
    <row r="106" spans="2:10" ht="27">
      <c r="B106" s="95" t="s">
        <v>1225</v>
      </c>
      <c r="C106" s="1610" t="s">
        <v>1226</v>
      </c>
      <c r="D106" s="1610"/>
      <c r="E106" s="1661">
        <f>E124</f>
        <v>38555</v>
      </c>
      <c r="F106" s="1661"/>
      <c r="G106" s="1661">
        <f>G124</f>
        <v>31893</v>
      </c>
      <c r="H106" s="1661"/>
      <c r="I106" s="1662" t="s">
        <v>1091</v>
      </c>
      <c r="J106" s="1663"/>
    </row>
    <row r="107" spans="2:10" ht="12.75">
      <c r="B107" s="80" t="s">
        <v>1227</v>
      </c>
      <c r="C107" s="1610" t="s">
        <v>1228</v>
      </c>
      <c r="D107" s="1610"/>
      <c r="E107" s="1657" t="s">
        <v>1091</v>
      </c>
      <c r="F107" s="1657"/>
      <c r="G107" s="1657" t="s">
        <v>1091</v>
      </c>
      <c r="H107" s="1657"/>
      <c r="I107" s="1658" t="s">
        <v>1091</v>
      </c>
      <c r="J107" s="1659"/>
    </row>
    <row r="108" spans="2:10" ht="22.5">
      <c r="B108" s="96" t="s">
        <v>1229</v>
      </c>
      <c r="C108" s="1610" t="s">
        <v>1230</v>
      </c>
      <c r="D108" s="1610"/>
      <c r="E108" s="1611" t="s">
        <v>1091</v>
      </c>
      <c r="F108" s="1611"/>
      <c r="G108" s="1611" t="s">
        <v>1091</v>
      </c>
      <c r="H108" s="1611"/>
      <c r="I108" s="1613"/>
      <c r="J108" s="1614"/>
    </row>
    <row r="109" spans="2:10" ht="22.5">
      <c r="B109" s="94" t="s">
        <v>1231</v>
      </c>
      <c r="C109" s="1610" t="s">
        <v>1232</v>
      </c>
      <c r="D109" s="1610"/>
      <c r="E109" s="1611" t="s">
        <v>1091</v>
      </c>
      <c r="F109" s="1611"/>
      <c r="G109" s="1611" t="s">
        <v>1091</v>
      </c>
      <c r="H109" s="1611"/>
      <c r="I109" s="1613"/>
      <c r="J109" s="1614"/>
    </row>
    <row r="110" spans="2:10" ht="22.5">
      <c r="B110" s="93" t="s">
        <v>1233</v>
      </c>
      <c r="C110" s="1610" t="s">
        <v>1234</v>
      </c>
      <c r="D110" s="1610"/>
      <c r="E110" s="1611"/>
      <c r="F110" s="1611"/>
      <c r="G110" s="1611"/>
      <c r="H110" s="1611"/>
      <c r="I110" s="1613"/>
      <c r="J110" s="1614"/>
    </row>
    <row r="111" spans="2:10" ht="22.5">
      <c r="B111" s="93" t="s">
        <v>1235</v>
      </c>
      <c r="C111" s="1610" t="s">
        <v>1236</v>
      </c>
      <c r="D111" s="1610"/>
      <c r="E111" s="1611"/>
      <c r="F111" s="1611"/>
      <c r="G111" s="1638"/>
      <c r="H111" s="1638"/>
      <c r="I111" s="1613"/>
      <c r="J111" s="1614"/>
    </row>
    <row r="112" spans="2:10" ht="22.5">
      <c r="B112" s="94" t="s">
        <v>1237</v>
      </c>
      <c r="C112" s="1610" t="s">
        <v>1238</v>
      </c>
      <c r="D112" s="1610"/>
      <c r="E112" s="1611"/>
      <c r="F112" s="1611"/>
      <c r="G112" s="1611"/>
      <c r="H112" s="1611"/>
      <c r="I112" s="1613"/>
      <c r="J112" s="1614"/>
    </row>
    <row r="113" spans="2:10" ht="22.5">
      <c r="B113" s="96" t="s">
        <v>1239</v>
      </c>
      <c r="C113" s="1610" t="s">
        <v>1240</v>
      </c>
      <c r="D113" s="1610"/>
      <c r="E113" s="1611" t="s">
        <v>1091</v>
      </c>
      <c r="F113" s="1611"/>
      <c r="G113" s="1611" t="s">
        <v>1091</v>
      </c>
      <c r="H113" s="1611"/>
      <c r="I113" s="1613"/>
      <c r="J113" s="1614"/>
    </row>
    <row r="114" spans="2:10" ht="22.5">
      <c r="B114" s="94" t="s">
        <v>1241</v>
      </c>
      <c r="C114" s="1610" t="s">
        <v>0</v>
      </c>
      <c r="D114" s="1610"/>
      <c r="E114" s="1611" t="s">
        <v>1091</v>
      </c>
      <c r="F114" s="1611"/>
      <c r="G114" s="1611" t="s">
        <v>1091</v>
      </c>
      <c r="H114" s="1611"/>
      <c r="I114" s="1613"/>
      <c r="J114" s="1614"/>
    </row>
    <row r="115" spans="2:10" ht="22.5">
      <c r="B115" s="93" t="s">
        <v>1</v>
      </c>
      <c r="C115" s="1610" t="s">
        <v>2</v>
      </c>
      <c r="D115" s="1610"/>
      <c r="E115" s="1611"/>
      <c r="F115" s="1611"/>
      <c r="G115" s="1611"/>
      <c r="H115" s="1611"/>
      <c r="I115" s="1613"/>
      <c r="J115" s="1614"/>
    </row>
    <row r="116" spans="2:10" ht="22.5">
      <c r="B116" s="93" t="s">
        <v>3</v>
      </c>
      <c r="C116" s="1610" t="s">
        <v>4</v>
      </c>
      <c r="D116" s="1610"/>
      <c r="E116" s="1611"/>
      <c r="F116" s="1611"/>
      <c r="G116" s="1638"/>
      <c r="H116" s="1638"/>
      <c r="I116" s="1613"/>
      <c r="J116" s="1614"/>
    </row>
    <row r="117" spans="2:10" ht="23.25" thickBot="1">
      <c r="B117" s="97" t="s">
        <v>5</v>
      </c>
      <c r="C117" s="1651" t="s">
        <v>6</v>
      </c>
      <c r="D117" s="1651"/>
      <c r="E117" s="1622"/>
      <c r="F117" s="1622"/>
      <c r="G117" s="1622"/>
      <c r="H117" s="1622"/>
      <c r="I117" s="1649"/>
      <c r="J117" s="1650"/>
    </row>
    <row r="118" spans="2:10" ht="12.75">
      <c r="B118" s="89"/>
      <c r="C118" s="89"/>
      <c r="D118" s="89"/>
      <c r="E118" s="90"/>
      <c r="F118" s="90"/>
      <c r="G118" s="90"/>
      <c r="H118" s="90"/>
      <c r="I118" s="512"/>
      <c r="J118" s="512"/>
    </row>
    <row r="119" spans="2:10" ht="13.5" thickBot="1">
      <c r="B119" s="89"/>
      <c r="C119" s="89"/>
      <c r="D119" s="89"/>
      <c r="E119" s="90"/>
      <c r="F119" s="90"/>
      <c r="G119" s="90"/>
      <c r="H119" s="90"/>
      <c r="I119" s="512"/>
      <c r="J119" s="512"/>
    </row>
    <row r="120" spans="2:10" ht="12.75">
      <c r="B120" s="1673" t="s">
        <v>1081</v>
      </c>
      <c r="C120" s="1676" t="s">
        <v>1082</v>
      </c>
      <c r="D120" s="1676"/>
      <c r="E120" s="1670" t="s">
        <v>1083</v>
      </c>
      <c r="F120" s="1670"/>
      <c r="G120" s="1670" t="s">
        <v>1084</v>
      </c>
      <c r="H120" s="1670"/>
      <c r="I120" s="1664" t="s">
        <v>1085</v>
      </c>
      <c r="J120" s="1665"/>
    </row>
    <row r="121" spans="2:10" ht="12.75">
      <c r="B121" s="1674"/>
      <c r="C121" s="1677"/>
      <c r="D121" s="1677"/>
      <c r="E121" s="1671"/>
      <c r="F121" s="1671"/>
      <c r="G121" s="1671"/>
      <c r="H121" s="1671"/>
      <c r="I121" s="1666"/>
      <c r="J121" s="1667"/>
    </row>
    <row r="122" spans="2:10" ht="13.5" thickBot="1">
      <c r="B122" s="1675"/>
      <c r="C122" s="1678"/>
      <c r="D122" s="1678"/>
      <c r="E122" s="1668" t="s">
        <v>1086</v>
      </c>
      <c r="F122" s="1668"/>
      <c r="G122" s="1668"/>
      <c r="H122" s="1668"/>
      <c r="I122" s="1668"/>
      <c r="J122" s="1669"/>
    </row>
    <row r="123" spans="2:10" ht="13.5" thickBot="1">
      <c r="B123" s="70">
        <v>1</v>
      </c>
      <c r="C123" s="1581">
        <v>2</v>
      </c>
      <c r="D123" s="1581"/>
      <c r="E123" s="1654">
        <v>3</v>
      </c>
      <c r="F123" s="1654"/>
      <c r="G123" s="1654">
        <v>4</v>
      </c>
      <c r="H123" s="1654"/>
      <c r="I123" s="1655">
        <v>5</v>
      </c>
      <c r="J123" s="1656"/>
    </row>
    <row r="124" spans="2:10" ht="22.5">
      <c r="B124" s="74" t="s">
        <v>7</v>
      </c>
      <c r="C124" s="1615" t="s">
        <v>8</v>
      </c>
      <c r="D124" s="1615"/>
      <c r="E124" s="1672">
        <f>E125+E128</f>
        <v>38555</v>
      </c>
      <c r="F124" s="1672"/>
      <c r="G124" s="1672">
        <f>G125+G128</f>
        <v>31893</v>
      </c>
      <c r="H124" s="1672"/>
      <c r="I124" s="1679"/>
      <c r="J124" s="1680"/>
    </row>
    <row r="125" spans="2:10" ht="22.5">
      <c r="B125" s="98" t="s">
        <v>9</v>
      </c>
      <c r="C125" s="1610" t="s">
        <v>10</v>
      </c>
      <c r="D125" s="1610"/>
      <c r="E125" s="1611">
        <f>E126+E127</f>
        <v>38515</v>
      </c>
      <c r="F125" s="1611"/>
      <c r="G125" s="1611">
        <f>G126+G127</f>
        <v>31853</v>
      </c>
      <c r="H125" s="1611"/>
      <c r="I125" s="1613"/>
      <c r="J125" s="1614"/>
    </row>
    <row r="126" spans="2:10" ht="22.5">
      <c r="B126" s="78" t="s">
        <v>11</v>
      </c>
      <c r="C126" s="1610" t="s">
        <v>12</v>
      </c>
      <c r="D126" s="1610"/>
      <c r="E126" s="1611">
        <v>36558</v>
      </c>
      <c r="F126" s="1611"/>
      <c r="G126" s="1611">
        <v>31853</v>
      </c>
      <c r="H126" s="1611"/>
      <c r="I126" s="1613"/>
      <c r="J126" s="1614"/>
    </row>
    <row r="127" spans="2:10" ht="22.5">
      <c r="B127" s="93" t="s">
        <v>13</v>
      </c>
      <c r="C127" s="1610" t="s">
        <v>14</v>
      </c>
      <c r="D127" s="1610"/>
      <c r="E127" s="1611">
        <v>1957</v>
      </c>
      <c r="F127" s="1611"/>
      <c r="G127" s="1638"/>
      <c r="H127" s="1638"/>
      <c r="I127" s="1613"/>
      <c r="J127" s="1614"/>
    </row>
    <row r="128" spans="2:10" ht="22.5">
      <c r="B128" s="98" t="s">
        <v>15</v>
      </c>
      <c r="C128" s="1610" t="s">
        <v>16</v>
      </c>
      <c r="D128" s="1610"/>
      <c r="E128" s="1611">
        <v>40</v>
      </c>
      <c r="F128" s="1611"/>
      <c r="G128" s="1611">
        <v>40</v>
      </c>
      <c r="H128" s="1611"/>
      <c r="I128" s="1613"/>
      <c r="J128" s="1614"/>
    </row>
    <row r="129" spans="2:10" ht="12.75">
      <c r="B129" s="80" t="s">
        <v>17</v>
      </c>
      <c r="C129" s="1610" t="s">
        <v>18</v>
      </c>
      <c r="D129" s="1610"/>
      <c r="E129" s="1657"/>
      <c r="F129" s="1657"/>
      <c r="G129" s="1657"/>
      <c r="H129" s="1657"/>
      <c r="I129" s="1658"/>
      <c r="J129" s="1659"/>
    </row>
    <row r="130" spans="2:10" ht="22.5">
      <c r="B130" s="80" t="s">
        <v>19</v>
      </c>
      <c r="C130" s="1610" t="s">
        <v>20</v>
      </c>
      <c r="D130" s="1610"/>
      <c r="E130" s="1657"/>
      <c r="F130" s="1657"/>
      <c r="G130" s="1657"/>
      <c r="H130" s="1657"/>
      <c r="I130" s="1658"/>
      <c r="J130" s="1659"/>
    </row>
    <row r="131" spans="2:10" ht="22.5">
      <c r="B131" s="80" t="s">
        <v>21</v>
      </c>
      <c r="C131" s="1610" t="s">
        <v>22</v>
      </c>
      <c r="D131" s="1610"/>
      <c r="E131" s="1657"/>
      <c r="F131" s="1657"/>
      <c r="G131" s="1657"/>
      <c r="H131" s="1657"/>
      <c r="I131" s="1658"/>
      <c r="J131" s="1659"/>
    </row>
    <row r="132" spans="2:10" ht="12.75">
      <c r="B132" s="80" t="s">
        <v>23</v>
      </c>
      <c r="C132" s="1610" t="s">
        <v>24</v>
      </c>
      <c r="D132" s="1610"/>
      <c r="E132" s="1661">
        <f>E144+E148</f>
        <v>35465</v>
      </c>
      <c r="F132" s="1661"/>
      <c r="G132" s="1661">
        <f>G144+G148</f>
        <v>28569</v>
      </c>
      <c r="H132" s="1661"/>
      <c r="I132" s="1662"/>
      <c r="J132" s="1663"/>
    </row>
    <row r="133" spans="2:10" ht="12.75">
      <c r="B133" s="80" t="s">
        <v>25</v>
      </c>
      <c r="C133" s="1610" t="s">
        <v>26</v>
      </c>
      <c r="D133" s="1610"/>
      <c r="E133" s="1657" t="s">
        <v>1091</v>
      </c>
      <c r="F133" s="1657"/>
      <c r="G133" s="1657" t="s">
        <v>1091</v>
      </c>
      <c r="H133" s="1657"/>
      <c r="I133" s="1613"/>
      <c r="J133" s="1614"/>
    </row>
    <row r="134" spans="2:10" ht="12.75">
      <c r="B134" s="96" t="s">
        <v>27</v>
      </c>
      <c r="C134" s="1610" t="s">
        <v>28</v>
      </c>
      <c r="D134" s="1610"/>
      <c r="E134" s="1611" t="s">
        <v>1091</v>
      </c>
      <c r="F134" s="1611"/>
      <c r="G134" s="1611" t="s">
        <v>1091</v>
      </c>
      <c r="H134" s="1611"/>
      <c r="I134" s="1613"/>
      <c r="J134" s="1614"/>
    </row>
    <row r="135" spans="2:10" ht="22.5">
      <c r="B135" s="94" t="s">
        <v>29</v>
      </c>
      <c r="C135" s="1610" t="s">
        <v>30</v>
      </c>
      <c r="D135" s="1610"/>
      <c r="E135" s="1611" t="s">
        <v>1091</v>
      </c>
      <c r="F135" s="1611"/>
      <c r="G135" s="1611" t="s">
        <v>1091</v>
      </c>
      <c r="H135" s="1611"/>
      <c r="I135" s="1613"/>
      <c r="J135" s="1614"/>
    </row>
    <row r="136" spans="2:10" ht="22.5">
      <c r="B136" s="93" t="s">
        <v>31</v>
      </c>
      <c r="C136" s="1610" t="s">
        <v>32</v>
      </c>
      <c r="D136" s="1610"/>
      <c r="E136" s="1611"/>
      <c r="F136" s="1611"/>
      <c r="G136" s="1638"/>
      <c r="H136" s="1638"/>
      <c r="I136" s="1613"/>
      <c r="J136" s="1614"/>
    </row>
    <row r="137" spans="2:10" ht="12.75">
      <c r="B137" s="93" t="s">
        <v>33</v>
      </c>
      <c r="C137" s="1610" t="s">
        <v>34</v>
      </c>
      <c r="D137" s="1610"/>
      <c r="E137" s="1611"/>
      <c r="F137" s="1611"/>
      <c r="G137" s="1638"/>
      <c r="H137" s="1638"/>
      <c r="I137" s="1613"/>
      <c r="J137" s="1614"/>
    </row>
    <row r="138" spans="2:10" ht="22.5">
      <c r="B138" s="94" t="s">
        <v>35</v>
      </c>
      <c r="C138" s="1610" t="s">
        <v>36</v>
      </c>
      <c r="D138" s="1610"/>
      <c r="E138" s="1611"/>
      <c r="F138" s="1611"/>
      <c r="G138" s="1611"/>
      <c r="H138" s="1611"/>
      <c r="I138" s="1613"/>
      <c r="J138" s="1614"/>
    </row>
    <row r="139" spans="2:10" ht="22.5">
      <c r="B139" s="96" t="s">
        <v>37</v>
      </c>
      <c r="C139" s="1610" t="s">
        <v>38</v>
      </c>
      <c r="D139" s="1610"/>
      <c r="E139" s="1611" t="s">
        <v>1091</v>
      </c>
      <c r="F139" s="1611"/>
      <c r="G139" s="1611" t="s">
        <v>1091</v>
      </c>
      <c r="H139" s="1611"/>
      <c r="I139" s="1613"/>
      <c r="J139" s="1614"/>
    </row>
    <row r="140" spans="2:10" ht="22.5">
      <c r="B140" s="94" t="s">
        <v>39</v>
      </c>
      <c r="C140" s="1610" t="s">
        <v>40</v>
      </c>
      <c r="D140" s="1610"/>
      <c r="E140" s="1611" t="s">
        <v>1091</v>
      </c>
      <c r="F140" s="1611"/>
      <c r="G140" s="1611" t="s">
        <v>1091</v>
      </c>
      <c r="H140" s="1611"/>
      <c r="I140" s="1613"/>
      <c r="J140" s="1614"/>
    </row>
    <row r="141" spans="2:10" ht="22.5">
      <c r="B141" s="93" t="s">
        <v>41</v>
      </c>
      <c r="C141" s="1610" t="s">
        <v>42</v>
      </c>
      <c r="D141" s="1610"/>
      <c r="E141" s="1611"/>
      <c r="F141" s="1611"/>
      <c r="G141" s="1611"/>
      <c r="H141" s="1611"/>
      <c r="I141" s="1613"/>
      <c r="J141" s="1614"/>
    </row>
    <row r="142" spans="2:10" ht="22.5">
      <c r="B142" s="93" t="s">
        <v>43</v>
      </c>
      <c r="C142" s="1610" t="s">
        <v>44</v>
      </c>
      <c r="D142" s="1610"/>
      <c r="E142" s="1611"/>
      <c r="F142" s="1611"/>
      <c r="G142" s="1638"/>
      <c r="H142" s="1638"/>
      <c r="I142" s="1613"/>
      <c r="J142" s="1614"/>
    </row>
    <row r="143" spans="2:10" ht="22.5">
      <c r="B143" s="78" t="s">
        <v>45</v>
      </c>
      <c r="C143" s="1610" t="s">
        <v>46</v>
      </c>
      <c r="D143" s="1610"/>
      <c r="E143" s="1611"/>
      <c r="F143" s="1611"/>
      <c r="G143" s="1611"/>
      <c r="H143" s="1611"/>
      <c r="I143" s="1613"/>
      <c r="J143" s="1614"/>
    </row>
    <row r="144" spans="2:10" ht="12.75">
      <c r="B144" s="80" t="s">
        <v>47</v>
      </c>
      <c r="C144" s="1610" t="s">
        <v>48</v>
      </c>
      <c r="D144" s="1610"/>
      <c r="E144" s="1657">
        <f>E145</f>
        <v>28511</v>
      </c>
      <c r="F144" s="1657"/>
      <c r="G144" s="1657">
        <f>G145</f>
        <v>21615</v>
      </c>
      <c r="H144" s="1657"/>
      <c r="I144" s="1658"/>
      <c r="J144" s="1659"/>
    </row>
    <row r="145" spans="2:10" ht="22.5">
      <c r="B145" s="94" t="s">
        <v>49</v>
      </c>
      <c r="C145" s="1610" t="s">
        <v>50</v>
      </c>
      <c r="D145" s="1610"/>
      <c r="E145" s="1611">
        <f>E146+E147</f>
        <v>28511</v>
      </c>
      <c r="F145" s="1611"/>
      <c r="G145" s="1611">
        <f>G146+G147</f>
        <v>21615</v>
      </c>
      <c r="H145" s="1611"/>
      <c r="I145" s="1613"/>
      <c r="J145" s="1614"/>
    </row>
    <row r="146" spans="2:10" ht="22.5">
      <c r="B146" s="93" t="s">
        <v>51</v>
      </c>
      <c r="C146" s="1610" t="s">
        <v>52</v>
      </c>
      <c r="D146" s="1610"/>
      <c r="E146" s="1611">
        <v>26648</v>
      </c>
      <c r="F146" s="1611"/>
      <c r="G146" s="1611">
        <v>21615</v>
      </c>
      <c r="H146" s="1611"/>
      <c r="I146" s="1613"/>
      <c r="J146" s="1614"/>
    </row>
    <row r="147" spans="2:10" ht="12.75">
      <c r="B147" s="93" t="s">
        <v>53</v>
      </c>
      <c r="C147" s="1610" t="s">
        <v>54</v>
      </c>
      <c r="D147" s="1610"/>
      <c r="E147" s="1611">
        <v>1863</v>
      </c>
      <c r="F147" s="1611"/>
      <c r="G147" s="1638"/>
      <c r="H147" s="1638"/>
      <c r="I147" s="1613"/>
      <c r="J147" s="1614"/>
    </row>
    <row r="148" spans="2:10" ht="22.5">
      <c r="B148" s="94" t="s">
        <v>55</v>
      </c>
      <c r="C148" s="1610" t="s">
        <v>56</v>
      </c>
      <c r="D148" s="1610"/>
      <c r="E148" s="1611">
        <v>6954</v>
      </c>
      <c r="F148" s="1611"/>
      <c r="G148" s="1611">
        <v>6954</v>
      </c>
      <c r="H148" s="1611"/>
      <c r="I148" s="1613"/>
      <c r="J148" s="1614"/>
    </row>
    <row r="149" spans="2:10" ht="12.75">
      <c r="B149" s="80" t="s">
        <v>57</v>
      </c>
      <c r="C149" s="1610" t="s">
        <v>58</v>
      </c>
      <c r="D149" s="1610"/>
      <c r="E149" s="1657"/>
      <c r="F149" s="1657"/>
      <c r="G149" s="1657"/>
      <c r="H149" s="1657"/>
      <c r="I149" s="1658"/>
      <c r="J149" s="1659"/>
    </row>
    <row r="150" spans="2:10" ht="12.75">
      <c r="B150" s="80" t="s">
        <v>59</v>
      </c>
      <c r="C150" s="1610" t="s">
        <v>60</v>
      </c>
      <c r="D150" s="1610"/>
      <c r="E150" s="1657"/>
      <c r="F150" s="1657"/>
      <c r="G150" s="1660"/>
      <c r="H150" s="1660"/>
      <c r="I150" s="1658"/>
      <c r="J150" s="1659"/>
    </row>
    <row r="151" spans="2:10" ht="12.75">
      <c r="B151" s="80" t="s">
        <v>61</v>
      </c>
      <c r="C151" s="1610" t="s">
        <v>62</v>
      </c>
      <c r="D151" s="1610"/>
      <c r="E151" s="1657" t="s">
        <v>1091</v>
      </c>
      <c r="F151" s="1657"/>
      <c r="G151" s="1657" t="s">
        <v>1091</v>
      </c>
      <c r="H151" s="1657"/>
      <c r="I151" s="1658"/>
      <c r="J151" s="1659"/>
    </row>
    <row r="152" spans="2:10" ht="12.75">
      <c r="B152" s="80" t="s">
        <v>63</v>
      </c>
      <c r="C152" s="1610" t="s">
        <v>64</v>
      </c>
      <c r="D152" s="1610"/>
      <c r="E152" s="1657" t="s">
        <v>1091</v>
      </c>
      <c r="F152" s="1657"/>
      <c r="G152" s="1657" t="s">
        <v>1091</v>
      </c>
      <c r="H152" s="1657"/>
      <c r="I152" s="1658"/>
      <c r="J152" s="1659"/>
    </row>
    <row r="153" spans="2:10" ht="22.5">
      <c r="B153" s="98" t="s">
        <v>65</v>
      </c>
      <c r="C153" s="1610" t="s">
        <v>66</v>
      </c>
      <c r="D153" s="1610"/>
      <c r="E153" s="1611" t="s">
        <v>1091</v>
      </c>
      <c r="F153" s="1611"/>
      <c r="G153" s="1638" t="s">
        <v>1091</v>
      </c>
      <c r="H153" s="1638"/>
      <c r="I153" s="1613"/>
      <c r="J153" s="1614"/>
    </row>
    <row r="154" spans="2:10" ht="22.5">
      <c r="B154" s="93" t="s">
        <v>67</v>
      </c>
      <c r="C154" s="1610" t="s">
        <v>68</v>
      </c>
      <c r="D154" s="1610"/>
      <c r="E154" s="1611"/>
      <c r="F154" s="1611"/>
      <c r="G154" s="1611"/>
      <c r="H154" s="1611"/>
      <c r="I154" s="1613"/>
      <c r="J154" s="1614"/>
    </row>
    <row r="155" spans="2:10" ht="12.75">
      <c r="B155" s="93" t="s">
        <v>69</v>
      </c>
      <c r="C155" s="1610" t="s">
        <v>70</v>
      </c>
      <c r="D155" s="1610"/>
      <c r="E155" s="1611"/>
      <c r="F155" s="1611"/>
      <c r="G155" s="1638"/>
      <c r="H155" s="1638"/>
      <c r="I155" s="1613"/>
      <c r="J155" s="1614"/>
    </row>
    <row r="156" spans="2:10" ht="22.5">
      <c r="B156" s="98" t="s">
        <v>71</v>
      </c>
      <c r="C156" s="1610" t="s">
        <v>72</v>
      </c>
      <c r="D156" s="1610"/>
      <c r="E156" s="1611"/>
      <c r="F156" s="1611"/>
      <c r="G156" s="1638"/>
      <c r="H156" s="1638"/>
      <c r="I156" s="1613"/>
      <c r="J156" s="1614"/>
    </row>
    <row r="157" spans="2:10" ht="12.75">
      <c r="B157" s="80" t="s">
        <v>73</v>
      </c>
      <c r="C157" s="1610" t="s">
        <v>74</v>
      </c>
      <c r="D157" s="1610"/>
      <c r="E157" s="1657"/>
      <c r="F157" s="1657"/>
      <c r="G157" s="1657"/>
      <c r="H157" s="1657"/>
      <c r="I157" s="1658"/>
      <c r="J157" s="1659"/>
    </row>
    <row r="158" spans="2:10" ht="13.5" thickBot="1">
      <c r="B158" s="81" t="s">
        <v>75</v>
      </c>
      <c r="C158" s="1621" t="s">
        <v>76</v>
      </c>
      <c r="D158" s="1621"/>
      <c r="E158" s="1681"/>
      <c r="F158" s="1681"/>
      <c r="G158" s="1681"/>
      <c r="H158" s="1681"/>
      <c r="I158" s="1682"/>
      <c r="J158" s="1683"/>
    </row>
    <row r="159" spans="2:10" ht="13.5" thickBot="1">
      <c r="B159" s="72" t="s">
        <v>77</v>
      </c>
      <c r="C159" s="1589" t="s">
        <v>78</v>
      </c>
      <c r="D159" s="1589"/>
      <c r="E159" s="1684">
        <f>E163</f>
        <v>53201</v>
      </c>
      <c r="F159" s="1684"/>
      <c r="G159" s="1684">
        <f>G163</f>
        <v>53201</v>
      </c>
      <c r="H159" s="1684"/>
      <c r="I159" s="1685"/>
      <c r="J159" s="1686"/>
    </row>
    <row r="160" spans="2:10" ht="12.75">
      <c r="B160" s="84" t="s">
        <v>79</v>
      </c>
      <c r="C160" s="1632" t="s">
        <v>80</v>
      </c>
      <c r="D160" s="1632"/>
      <c r="E160" s="1687"/>
      <c r="F160" s="1687"/>
      <c r="G160" s="1633" t="s">
        <v>1091</v>
      </c>
      <c r="H160" s="1633"/>
      <c r="I160" s="1634"/>
      <c r="J160" s="1635"/>
    </row>
    <row r="161" spans="2:10" ht="12.75">
      <c r="B161" s="80" t="s">
        <v>81</v>
      </c>
      <c r="C161" s="1610" t="s">
        <v>82</v>
      </c>
      <c r="D161" s="1610"/>
      <c r="E161" s="1657"/>
      <c r="F161" s="1657"/>
      <c r="G161" s="1657" t="s">
        <v>1091</v>
      </c>
      <c r="H161" s="1657"/>
      <c r="I161" s="1658"/>
      <c r="J161" s="1659"/>
    </row>
    <row r="162" spans="2:10" ht="22.5">
      <c r="B162" s="94" t="s">
        <v>83</v>
      </c>
      <c r="C162" s="1610" t="s">
        <v>84</v>
      </c>
      <c r="D162" s="1610"/>
      <c r="E162" s="1611"/>
      <c r="F162" s="1611"/>
      <c r="G162" s="1611"/>
      <c r="H162" s="1611"/>
      <c r="I162" s="1613"/>
      <c r="J162" s="1614"/>
    </row>
    <row r="163" spans="2:10" ht="12.75">
      <c r="B163" s="80" t="s">
        <v>85</v>
      </c>
      <c r="C163" s="1610" t="s">
        <v>86</v>
      </c>
      <c r="D163" s="1610"/>
      <c r="E163" s="1688">
        <v>53201</v>
      </c>
      <c r="F163" s="1688"/>
      <c r="G163" s="1688">
        <v>53201</v>
      </c>
      <c r="H163" s="1688"/>
      <c r="I163" s="1658"/>
      <c r="J163" s="1659"/>
    </row>
    <row r="164" spans="2:10" ht="22.5">
      <c r="B164" s="80" t="s">
        <v>87</v>
      </c>
      <c r="C164" s="1610" t="s">
        <v>88</v>
      </c>
      <c r="D164" s="1610"/>
      <c r="E164" s="1657"/>
      <c r="F164" s="1657"/>
      <c r="G164" s="1660" t="s">
        <v>1091</v>
      </c>
      <c r="H164" s="1660"/>
      <c r="I164" s="1658"/>
      <c r="J164" s="1659"/>
    </row>
    <row r="165" spans="2:10" ht="12.75">
      <c r="B165" s="94" t="s">
        <v>89</v>
      </c>
      <c r="C165" s="1610" t="s">
        <v>90</v>
      </c>
      <c r="D165" s="1610"/>
      <c r="E165" s="1611"/>
      <c r="F165" s="1611"/>
      <c r="G165" s="1611"/>
      <c r="H165" s="1611"/>
      <c r="I165" s="1613"/>
      <c r="J165" s="1614"/>
    </row>
    <row r="166" spans="2:10" ht="12.75">
      <c r="B166" s="94" t="s">
        <v>91</v>
      </c>
      <c r="C166" s="1610" t="s">
        <v>92</v>
      </c>
      <c r="D166" s="1610"/>
      <c r="E166" s="1611"/>
      <c r="F166" s="1611"/>
      <c r="G166" s="1611"/>
      <c r="H166" s="1611"/>
      <c r="I166" s="1613"/>
      <c r="J166" s="1614"/>
    </row>
    <row r="167" spans="2:10" ht="12.75">
      <c r="B167" s="94" t="s">
        <v>93</v>
      </c>
      <c r="C167" s="1610" t="s">
        <v>94</v>
      </c>
      <c r="D167" s="1610"/>
      <c r="E167" s="1611"/>
      <c r="F167" s="1611"/>
      <c r="G167" s="1638"/>
      <c r="H167" s="1638"/>
      <c r="I167" s="1613"/>
      <c r="J167" s="1614"/>
    </row>
    <row r="168" spans="2:10" ht="12.75">
      <c r="B168" s="94" t="s">
        <v>95</v>
      </c>
      <c r="C168" s="1610" t="s">
        <v>96</v>
      </c>
      <c r="D168" s="1610"/>
      <c r="E168" s="1611"/>
      <c r="F168" s="1611"/>
      <c r="G168" s="1638"/>
      <c r="H168" s="1638"/>
      <c r="I168" s="1613"/>
      <c r="J168" s="1614"/>
    </row>
    <row r="169" spans="2:10" ht="13.5" thickBot="1">
      <c r="B169" s="81" t="s">
        <v>97</v>
      </c>
      <c r="C169" s="1621" t="s">
        <v>98</v>
      </c>
      <c r="D169" s="1621"/>
      <c r="E169" s="1681"/>
      <c r="F169" s="1681"/>
      <c r="G169" s="1689"/>
      <c r="H169" s="1689"/>
      <c r="I169" s="1690"/>
      <c r="J169" s="1691"/>
    </row>
    <row r="170" spans="2:10" ht="22.5" thickBot="1">
      <c r="B170" s="72" t="s">
        <v>99</v>
      </c>
      <c r="C170" s="1589" t="s">
        <v>100</v>
      </c>
      <c r="D170" s="1589"/>
      <c r="E170" s="1590">
        <f>E171+E197</f>
        <v>1364333</v>
      </c>
      <c r="F170" s="1590"/>
      <c r="G170" s="1590">
        <f>G171+G197</f>
        <v>1070517</v>
      </c>
      <c r="H170" s="1590"/>
      <c r="I170" s="1626" t="s">
        <v>1091</v>
      </c>
      <c r="J170" s="1627"/>
    </row>
    <row r="171" spans="2:10" ht="22.5">
      <c r="B171" s="84" t="s">
        <v>101</v>
      </c>
      <c r="C171" s="1632" t="s">
        <v>102</v>
      </c>
      <c r="D171" s="1632"/>
      <c r="E171" s="1633">
        <f>E173+E186+E193</f>
        <v>1257730</v>
      </c>
      <c r="F171" s="1633"/>
      <c r="G171" s="1633">
        <f>G173+G186+G193</f>
        <v>1024623</v>
      </c>
      <c r="H171" s="1633"/>
      <c r="I171" s="1634" t="s">
        <v>1091</v>
      </c>
      <c r="J171" s="1635"/>
    </row>
    <row r="172" spans="2:10" ht="12.75">
      <c r="B172" s="80" t="s">
        <v>103</v>
      </c>
      <c r="C172" s="1610"/>
      <c r="D172" s="1610"/>
      <c r="E172" s="1657"/>
      <c r="F172" s="1657"/>
      <c r="G172" s="1657"/>
      <c r="H172" s="1657"/>
      <c r="I172" s="1658"/>
      <c r="J172" s="1659"/>
    </row>
    <row r="173" spans="2:10" ht="22.5">
      <c r="B173" s="99" t="s">
        <v>104</v>
      </c>
      <c r="C173" s="1610" t="s">
        <v>105</v>
      </c>
      <c r="D173" s="1610"/>
      <c r="E173" s="1611">
        <f>E183+E174</f>
        <v>1188013</v>
      </c>
      <c r="F173" s="1611"/>
      <c r="G173" s="1611">
        <f>G183+G174</f>
        <v>1007675</v>
      </c>
      <c r="H173" s="1611"/>
      <c r="I173" s="1613" t="s">
        <v>1091</v>
      </c>
      <c r="J173" s="1614"/>
    </row>
    <row r="174" spans="2:10" ht="22.5">
      <c r="B174" s="78" t="s">
        <v>106</v>
      </c>
      <c r="C174" s="1610" t="s">
        <v>107</v>
      </c>
      <c r="D174" s="1610"/>
      <c r="E174" s="1612">
        <f>E175</f>
        <v>7009</v>
      </c>
      <c r="F174" s="1612"/>
      <c r="G174" s="1612">
        <f>G175</f>
        <v>6219</v>
      </c>
      <c r="H174" s="1612"/>
      <c r="I174" s="1613" t="s">
        <v>1091</v>
      </c>
      <c r="J174" s="1614"/>
    </row>
    <row r="175" spans="2:10" ht="22.5">
      <c r="B175" s="78" t="s">
        <v>108</v>
      </c>
      <c r="C175" s="1610" t="s">
        <v>109</v>
      </c>
      <c r="D175" s="1610"/>
      <c r="E175" s="1611">
        <v>7009</v>
      </c>
      <c r="F175" s="1611"/>
      <c r="G175" s="1612">
        <v>6219</v>
      </c>
      <c r="H175" s="1612"/>
      <c r="I175" s="1613"/>
      <c r="J175" s="1614"/>
    </row>
    <row r="176" spans="2:10" ht="23.25" thickBot="1">
      <c r="B176" s="100" t="s">
        <v>110</v>
      </c>
      <c r="C176" s="1651" t="s">
        <v>111</v>
      </c>
      <c r="D176" s="1651"/>
      <c r="E176" s="1622"/>
      <c r="F176" s="1622"/>
      <c r="G176" s="1698"/>
      <c r="H176" s="1698"/>
      <c r="I176" s="1649"/>
      <c r="J176" s="1650"/>
    </row>
    <row r="177" spans="2:10" ht="12.75">
      <c r="B177" s="89"/>
      <c r="C177" s="89"/>
      <c r="D177" s="89"/>
      <c r="E177" s="90"/>
      <c r="F177" s="90"/>
      <c r="G177" s="91"/>
      <c r="H177" s="91"/>
      <c r="I177" s="89"/>
      <c r="J177" s="89"/>
    </row>
    <row r="178" spans="2:10" ht="13.5" thickBot="1">
      <c r="B178" s="89"/>
      <c r="C178" s="89"/>
      <c r="D178" s="89"/>
      <c r="E178" s="90"/>
      <c r="F178" s="90"/>
      <c r="G178" s="91"/>
      <c r="H178" s="91"/>
      <c r="I178" s="89"/>
      <c r="J178" s="89"/>
    </row>
    <row r="179" spans="2:10" ht="32.25" customHeight="1">
      <c r="B179" s="1646" t="s">
        <v>1081</v>
      </c>
      <c r="C179" s="1692" t="s">
        <v>1082</v>
      </c>
      <c r="D179" s="1599" t="s">
        <v>1082</v>
      </c>
      <c r="E179" s="1695" t="s">
        <v>1083</v>
      </c>
      <c r="F179" s="1695"/>
      <c r="G179" s="1604" t="s">
        <v>112</v>
      </c>
      <c r="H179" s="1604"/>
      <c r="I179" s="1582" t="s">
        <v>1085</v>
      </c>
      <c r="J179" s="1583"/>
    </row>
    <row r="180" spans="2:10" ht="12.75">
      <c r="B180" s="1647"/>
      <c r="C180" s="1693"/>
      <c r="D180" s="1600"/>
      <c r="E180" s="1696"/>
      <c r="F180" s="1696"/>
      <c r="G180" s="1605"/>
      <c r="H180" s="1605"/>
      <c r="I180" s="1584"/>
      <c r="J180" s="1585"/>
    </row>
    <row r="181" spans="2:10" ht="13.5" customHeight="1" thickBot="1">
      <c r="B181" s="1648"/>
      <c r="C181" s="1694"/>
      <c r="D181" s="1601"/>
      <c r="E181" s="1586" t="s">
        <v>1086</v>
      </c>
      <c r="F181" s="1586"/>
      <c r="G181" s="1586"/>
      <c r="H181" s="1586"/>
      <c r="I181" s="1586"/>
      <c r="J181" s="1587"/>
    </row>
    <row r="182" spans="2:10" ht="13.5" thickBot="1">
      <c r="B182" s="70">
        <v>1</v>
      </c>
      <c r="C182" s="71">
        <v>2</v>
      </c>
      <c r="D182" s="71" t="s">
        <v>802</v>
      </c>
      <c r="E182" s="1654" t="s">
        <v>806</v>
      </c>
      <c r="F182" s="1654"/>
      <c r="G182" s="1697" t="s">
        <v>800</v>
      </c>
      <c r="H182" s="1697"/>
      <c r="I182" s="1581" t="s">
        <v>803</v>
      </c>
      <c r="J182" s="1595"/>
    </row>
    <row r="183" spans="2:10" ht="22.5">
      <c r="B183" s="101" t="s">
        <v>113</v>
      </c>
      <c r="C183" s="75" t="s">
        <v>114</v>
      </c>
      <c r="D183" s="102" t="s">
        <v>114</v>
      </c>
      <c r="E183" s="1705">
        <f>E184+E185</f>
        <v>1181004</v>
      </c>
      <c r="F183" s="1705"/>
      <c r="G183" s="1705">
        <f>G184</f>
        <v>1001456</v>
      </c>
      <c r="H183" s="1705"/>
      <c r="I183" s="1703" t="s">
        <v>1091</v>
      </c>
      <c r="J183" s="1704"/>
    </row>
    <row r="184" spans="2:10" ht="22.5">
      <c r="B184" s="78" t="s">
        <v>115</v>
      </c>
      <c r="C184" s="77" t="s">
        <v>116</v>
      </c>
      <c r="D184" s="103" t="s">
        <v>116</v>
      </c>
      <c r="E184" s="1699">
        <v>1179387</v>
      </c>
      <c r="F184" s="1699"/>
      <c r="G184" s="1706">
        <v>1001456</v>
      </c>
      <c r="H184" s="1706"/>
      <c r="I184" s="1701"/>
      <c r="J184" s="1702"/>
    </row>
    <row r="185" spans="2:10" ht="22.5">
      <c r="B185" s="93" t="s">
        <v>110</v>
      </c>
      <c r="C185" s="77" t="s">
        <v>117</v>
      </c>
      <c r="D185" s="103" t="s">
        <v>117</v>
      </c>
      <c r="E185" s="1699">
        <v>1617</v>
      </c>
      <c r="F185" s="1699"/>
      <c r="G185" s="1700" t="s">
        <v>1091</v>
      </c>
      <c r="H185" s="1700"/>
      <c r="I185" s="1701"/>
      <c r="J185" s="1702"/>
    </row>
    <row r="186" spans="2:10" ht="22.5">
      <c r="B186" s="80" t="s">
        <v>785</v>
      </c>
      <c r="C186" s="77" t="s">
        <v>119</v>
      </c>
      <c r="D186" s="103" t="s">
        <v>119</v>
      </c>
      <c r="E186" s="1699">
        <f>E187+E190</f>
        <v>40331</v>
      </c>
      <c r="F186" s="1699"/>
      <c r="G186" s="1706">
        <v>16633</v>
      </c>
      <c r="H186" s="1706"/>
      <c r="I186" s="1701"/>
      <c r="J186" s="1702"/>
    </row>
    <row r="187" spans="2:10" ht="22.5">
      <c r="B187" s="78" t="s">
        <v>120</v>
      </c>
      <c r="C187" s="77" t="s">
        <v>121</v>
      </c>
      <c r="D187" s="103" t="s">
        <v>121</v>
      </c>
      <c r="E187" s="1699"/>
      <c r="F187" s="1699"/>
      <c r="G187" s="1706" t="s">
        <v>1091</v>
      </c>
      <c r="H187" s="1706"/>
      <c r="I187" s="1701"/>
      <c r="J187" s="1702"/>
    </row>
    <row r="188" spans="2:10" ht="22.5">
      <c r="B188" s="98" t="s">
        <v>122</v>
      </c>
      <c r="C188" s="77" t="s">
        <v>123</v>
      </c>
      <c r="D188" s="103" t="s">
        <v>123</v>
      </c>
      <c r="E188" s="1699"/>
      <c r="F188" s="1699"/>
      <c r="G188" s="1706"/>
      <c r="H188" s="1706"/>
      <c r="I188" s="1701"/>
      <c r="J188" s="1702"/>
    </row>
    <row r="189" spans="2:10" ht="22.5">
      <c r="B189" s="98" t="s">
        <v>124</v>
      </c>
      <c r="C189" s="77" t="s">
        <v>125</v>
      </c>
      <c r="D189" s="103" t="s">
        <v>125</v>
      </c>
      <c r="E189" s="1699"/>
      <c r="F189" s="1699"/>
      <c r="G189" s="1700" t="s">
        <v>1091</v>
      </c>
      <c r="H189" s="1700"/>
      <c r="I189" s="1701"/>
      <c r="J189" s="1702"/>
    </row>
    <row r="190" spans="2:10" ht="22.5">
      <c r="B190" s="78" t="s">
        <v>126</v>
      </c>
      <c r="C190" s="77" t="s">
        <v>127</v>
      </c>
      <c r="D190" s="103" t="s">
        <v>127</v>
      </c>
      <c r="E190" s="1699">
        <f>E191</f>
        <v>40331</v>
      </c>
      <c r="F190" s="1699"/>
      <c r="G190" s="1706">
        <f>G191</f>
        <v>16634</v>
      </c>
      <c r="H190" s="1706"/>
      <c r="I190" s="1701"/>
      <c r="J190" s="1702"/>
    </row>
    <row r="191" spans="2:10" ht="22.5">
      <c r="B191" s="78" t="s">
        <v>786</v>
      </c>
      <c r="C191" s="77" t="s">
        <v>129</v>
      </c>
      <c r="D191" s="103" t="s">
        <v>129</v>
      </c>
      <c r="E191" s="1699">
        <v>40331</v>
      </c>
      <c r="F191" s="1699"/>
      <c r="G191" s="1706">
        <v>16634</v>
      </c>
      <c r="H191" s="1706"/>
      <c r="I191" s="1701"/>
      <c r="J191" s="1702"/>
    </row>
    <row r="192" spans="2:10" ht="22.5">
      <c r="B192" s="93" t="s">
        <v>787</v>
      </c>
      <c r="C192" s="77" t="s">
        <v>131</v>
      </c>
      <c r="D192" s="103" t="s">
        <v>131</v>
      </c>
      <c r="E192" s="1699">
        <v>2400</v>
      </c>
      <c r="F192" s="1699"/>
      <c r="G192" s="1700" t="s">
        <v>1091</v>
      </c>
      <c r="H192" s="1700"/>
      <c r="I192" s="1701"/>
      <c r="J192" s="1702"/>
    </row>
    <row r="193" spans="2:10" ht="22.5">
      <c r="B193" s="99" t="s">
        <v>132</v>
      </c>
      <c r="C193" s="77" t="s">
        <v>133</v>
      </c>
      <c r="D193" s="103" t="s">
        <v>133</v>
      </c>
      <c r="E193" s="1699">
        <f>E194</f>
        <v>29386</v>
      </c>
      <c r="F193" s="1699"/>
      <c r="G193" s="1699">
        <f>G194</f>
        <v>315</v>
      </c>
      <c r="H193" s="1699"/>
      <c r="I193" s="1701"/>
      <c r="J193" s="1702"/>
    </row>
    <row r="194" spans="2:10" ht="22.5">
      <c r="B194" s="78" t="s">
        <v>134</v>
      </c>
      <c r="C194" s="77" t="s">
        <v>135</v>
      </c>
      <c r="D194" s="103" t="s">
        <v>135</v>
      </c>
      <c r="E194" s="1699">
        <f>E195+E196</f>
        <v>29386</v>
      </c>
      <c r="F194" s="1699"/>
      <c r="G194" s="1699">
        <f>G195</f>
        <v>315</v>
      </c>
      <c r="H194" s="1699"/>
      <c r="I194" s="1701"/>
      <c r="J194" s="1702"/>
    </row>
    <row r="195" spans="2:10" ht="22.5">
      <c r="B195" s="93" t="s">
        <v>136</v>
      </c>
      <c r="C195" s="77" t="s">
        <v>137</v>
      </c>
      <c r="D195" s="103" t="s">
        <v>137</v>
      </c>
      <c r="E195" s="1699">
        <v>8097</v>
      </c>
      <c r="F195" s="1699"/>
      <c r="G195" s="1706">
        <v>315</v>
      </c>
      <c r="H195" s="1706"/>
      <c r="I195" s="1701"/>
      <c r="J195" s="1702"/>
    </row>
    <row r="196" spans="2:10" ht="23.25" thickBot="1">
      <c r="B196" s="104" t="s">
        <v>138</v>
      </c>
      <c r="C196" s="82" t="s">
        <v>139</v>
      </c>
      <c r="D196" s="105" t="s">
        <v>139</v>
      </c>
      <c r="E196" s="1707">
        <v>21289</v>
      </c>
      <c r="F196" s="1707"/>
      <c r="G196" s="1708" t="s">
        <v>1091</v>
      </c>
      <c r="H196" s="1708"/>
      <c r="I196" s="1709"/>
      <c r="J196" s="1710"/>
    </row>
    <row r="197" spans="2:10" ht="33" thickBot="1">
      <c r="B197" s="72" t="s">
        <v>140</v>
      </c>
      <c r="C197" s="73" t="s">
        <v>141</v>
      </c>
      <c r="D197" s="106" t="s">
        <v>141</v>
      </c>
      <c r="E197" s="1711">
        <f>E198+E201+E204</f>
        <v>106603</v>
      </c>
      <c r="F197" s="1711"/>
      <c r="G197" s="1712">
        <f>G198+G201+G204</f>
        <v>45894</v>
      </c>
      <c r="H197" s="1712"/>
      <c r="I197" s="1713">
        <f>I198+I201+I204</f>
        <v>0</v>
      </c>
      <c r="J197" s="1713"/>
    </row>
    <row r="198" spans="2:10" ht="22.5">
      <c r="B198" s="107" t="s">
        <v>142</v>
      </c>
      <c r="C198" s="85" t="s">
        <v>143</v>
      </c>
      <c r="D198" s="108" t="s">
        <v>143</v>
      </c>
      <c r="E198" s="1714">
        <f>E199+E200</f>
        <v>168</v>
      </c>
      <c r="F198" s="1714"/>
      <c r="G198" s="1715">
        <f>G199</f>
        <v>168</v>
      </c>
      <c r="H198" s="1715"/>
      <c r="I198" s="1716"/>
      <c r="J198" s="1717"/>
    </row>
    <row r="199" spans="2:10" ht="22.5">
      <c r="B199" s="78" t="s">
        <v>144</v>
      </c>
      <c r="C199" s="77" t="s">
        <v>145</v>
      </c>
      <c r="D199" s="103" t="s">
        <v>145</v>
      </c>
      <c r="E199" s="1699">
        <v>168</v>
      </c>
      <c r="F199" s="1699"/>
      <c r="G199" s="1706">
        <v>168</v>
      </c>
      <c r="H199" s="1706"/>
      <c r="I199" s="1701"/>
      <c r="J199" s="1702"/>
    </row>
    <row r="200" spans="2:10" ht="22.5">
      <c r="B200" s="93" t="s">
        <v>146</v>
      </c>
      <c r="C200" s="77" t="s">
        <v>147</v>
      </c>
      <c r="D200" s="103" t="s">
        <v>147</v>
      </c>
      <c r="E200" s="1699"/>
      <c r="F200" s="1699"/>
      <c r="G200" s="1700" t="s">
        <v>1091</v>
      </c>
      <c r="H200" s="1700"/>
      <c r="I200" s="1701"/>
      <c r="J200" s="1702"/>
    </row>
    <row r="201" spans="2:10" ht="22.5">
      <c r="B201" s="80" t="s">
        <v>148</v>
      </c>
      <c r="C201" s="77" t="s">
        <v>149</v>
      </c>
      <c r="D201" s="103" t="s">
        <v>149</v>
      </c>
      <c r="E201" s="1718">
        <f>E202+E203</f>
        <v>106435</v>
      </c>
      <c r="F201" s="1718"/>
      <c r="G201" s="1719">
        <f>G202</f>
        <v>45726</v>
      </c>
      <c r="H201" s="1719"/>
      <c r="I201" s="1701"/>
      <c r="J201" s="1702"/>
    </row>
    <row r="202" spans="2:10" ht="22.5">
      <c r="B202" s="93" t="s">
        <v>150</v>
      </c>
      <c r="C202" s="77" t="s">
        <v>151</v>
      </c>
      <c r="D202" s="103" t="s">
        <v>151</v>
      </c>
      <c r="E202" s="1699">
        <v>87138</v>
      </c>
      <c r="F202" s="1699"/>
      <c r="G202" s="1706">
        <v>45726</v>
      </c>
      <c r="H202" s="1706"/>
      <c r="I202" s="1701"/>
      <c r="J202" s="1702"/>
    </row>
    <row r="203" spans="2:10" ht="22.5">
      <c r="B203" s="93" t="s">
        <v>152</v>
      </c>
      <c r="C203" s="77" t="s">
        <v>153</v>
      </c>
      <c r="D203" s="103" t="s">
        <v>153</v>
      </c>
      <c r="E203" s="1699">
        <v>19297</v>
      </c>
      <c r="F203" s="1699"/>
      <c r="G203" s="1700" t="s">
        <v>1091</v>
      </c>
      <c r="H203" s="1700"/>
      <c r="I203" s="1701"/>
      <c r="J203" s="1702"/>
    </row>
    <row r="204" spans="2:10" ht="22.5">
      <c r="B204" s="80" t="s">
        <v>154</v>
      </c>
      <c r="C204" s="77" t="s">
        <v>155</v>
      </c>
      <c r="D204" s="103" t="s">
        <v>155</v>
      </c>
      <c r="E204" s="1718">
        <f>E205+E206</f>
        <v>0</v>
      </c>
      <c r="F204" s="1718"/>
      <c r="G204" s="1719"/>
      <c r="H204" s="1719"/>
      <c r="I204" s="1701"/>
      <c r="J204" s="1702"/>
    </row>
    <row r="205" spans="2:10" ht="22.5">
      <c r="B205" s="93" t="s">
        <v>156</v>
      </c>
      <c r="C205" s="77" t="s">
        <v>157</v>
      </c>
      <c r="D205" s="103" t="s">
        <v>157</v>
      </c>
      <c r="E205" s="1699"/>
      <c r="F205" s="1699"/>
      <c r="G205" s="1706" t="s">
        <v>1091</v>
      </c>
      <c r="H205" s="1706"/>
      <c r="I205" s="1701"/>
      <c r="J205" s="1702"/>
    </row>
    <row r="206" spans="2:10" ht="22.5">
      <c r="B206" s="93" t="s">
        <v>158</v>
      </c>
      <c r="C206" s="77" t="s">
        <v>159</v>
      </c>
      <c r="D206" s="103" t="s">
        <v>159</v>
      </c>
      <c r="E206" s="1699"/>
      <c r="F206" s="1699"/>
      <c r="G206" s="1700" t="s">
        <v>1091</v>
      </c>
      <c r="H206" s="1700"/>
      <c r="I206" s="1701"/>
      <c r="J206" s="1702"/>
    </row>
    <row r="207" spans="2:10" ht="22.5">
      <c r="B207" s="80" t="s">
        <v>160</v>
      </c>
      <c r="C207" s="77" t="s">
        <v>161</v>
      </c>
      <c r="D207" s="103" t="s">
        <v>161</v>
      </c>
      <c r="E207" s="1699"/>
      <c r="F207" s="1699"/>
      <c r="G207" s="1706" t="s">
        <v>1091</v>
      </c>
      <c r="H207" s="1706"/>
      <c r="I207" s="1701"/>
      <c r="J207" s="1702"/>
    </row>
    <row r="208" spans="2:10" ht="22.5">
      <c r="B208" s="78" t="s">
        <v>162</v>
      </c>
      <c r="C208" s="77" t="s">
        <v>163</v>
      </c>
      <c r="D208" s="103" t="s">
        <v>163</v>
      </c>
      <c r="E208" s="1699"/>
      <c r="F208" s="1699"/>
      <c r="G208" s="1706" t="s">
        <v>1091</v>
      </c>
      <c r="H208" s="1706"/>
      <c r="I208" s="1701"/>
      <c r="J208" s="1702"/>
    </row>
    <row r="209" spans="2:10" ht="23.25" thickBot="1">
      <c r="B209" s="100" t="s">
        <v>164</v>
      </c>
      <c r="C209" s="88" t="s">
        <v>165</v>
      </c>
      <c r="D209" s="109" t="s">
        <v>165</v>
      </c>
      <c r="E209" s="1720"/>
      <c r="F209" s="1720"/>
      <c r="G209" s="1708" t="s">
        <v>1091</v>
      </c>
      <c r="H209" s="1708"/>
      <c r="I209" s="1709"/>
      <c r="J209" s="1710"/>
    </row>
    <row r="210" spans="2:13" s="112" customFormat="1" ht="22.5" thickBot="1">
      <c r="B210" s="72" t="s">
        <v>166</v>
      </c>
      <c r="C210" s="110" t="s">
        <v>167</v>
      </c>
      <c r="D210" s="111" t="s">
        <v>167</v>
      </c>
      <c r="E210" s="1721">
        <f>E14+E28+E159+E170</f>
        <v>2385554</v>
      </c>
      <c r="F210" s="1721"/>
      <c r="G210" s="1721">
        <f>G14+G28+G159+G170</f>
        <v>1922237</v>
      </c>
      <c r="H210" s="1721"/>
      <c r="I210" s="1722" t="s">
        <v>1091</v>
      </c>
      <c r="J210" s="1723"/>
      <c r="L210" s="113"/>
      <c r="M210" s="113"/>
    </row>
    <row r="211" spans="2:13" ht="13.5" thickBot="1">
      <c r="B211" s="72" t="s">
        <v>168</v>
      </c>
      <c r="C211" s="73" t="s">
        <v>169</v>
      </c>
      <c r="D211" s="106" t="s">
        <v>169</v>
      </c>
      <c r="E211" s="1724"/>
      <c r="F211" s="1724"/>
      <c r="G211" s="1721" t="s">
        <v>1091</v>
      </c>
      <c r="H211" s="1721"/>
      <c r="I211" s="1722" t="s">
        <v>1091</v>
      </c>
      <c r="J211" s="1723"/>
      <c r="L211" s="114"/>
      <c r="M211" s="114"/>
    </row>
    <row r="212" spans="2:10" ht="12.75">
      <c r="B212" s="74" t="s">
        <v>170</v>
      </c>
      <c r="C212" s="75" t="s">
        <v>171</v>
      </c>
      <c r="D212" s="102" t="s">
        <v>171</v>
      </c>
      <c r="E212" s="1705"/>
      <c r="F212" s="1705"/>
      <c r="G212" s="1725" t="s">
        <v>1091</v>
      </c>
      <c r="H212" s="1725"/>
      <c r="I212" s="1726" t="s">
        <v>1091</v>
      </c>
      <c r="J212" s="1727"/>
    </row>
    <row r="213" spans="2:10" ht="12.75">
      <c r="B213" s="94" t="s">
        <v>172</v>
      </c>
      <c r="C213" s="77" t="s">
        <v>173</v>
      </c>
      <c r="D213" s="103" t="s">
        <v>173</v>
      </c>
      <c r="E213" s="1699"/>
      <c r="F213" s="1699"/>
      <c r="G213" s="1728" t="s">
        <v>1091</v>
      </c>
      <c r="H213" s="1728"/>
      <c r="I213" s="1729" t="s">
        <v>1091</v>
      </c>
      <c r="J213" s="1730"/>
    </row>
    <row r="214" spans="2:10" ht="12.75">
      <c r="B214" s="94" t="s">
        <v>174</v>
      </c>
      <c r="C214" s="77" t="s">
        <v>175</v>
      </c>
      <c r="D214" s="103" t="s">
        <v>175</v>
      </c>
      <c r="E214" s="1699"/>
      <c r="F214" s="1699"/>
      <c r="G214" s="1728" t="s">
        <v>1091</v>
      </c>
      <c r="H214" s="1728"/>
      <c r="I214" s="1729" t="s">
        <v>1091</v>
      </c>
      <c r="J214" s="1730"/>
    </row>
    <row r="215" spans="2:10" ht="12.75">
      <c r="B215" s="94" t="s">
        <v>176</v>
      </c>
      <c r="C215" s="77" t="s">
        <v>177</v>
      </c>
      <c r="D215" s="103" t="s">
        <v>177</v>
      </c>
      <c r="E215" s="1699"/>
      <c r="F215" s="1699"/>
      <c r="G215" s="1728" t="s">
        <v>1091</v>
      </c>
      <c r="H215" s="1728"/>
      <c r="I215" s="1729" t="s">
        <v>1091</v>
      </c>
      <c r="J215" s="1730"/>
    </row>
    <row r="216" spans="2:10" ht="12.75">
      <c r="B216" s="94" t="s">
        <v>178</v>
      </c>
      <c r="C216" s="77" t="s">
        <v>179</v>
      </c>
      <c r="D216" s="103" t="s">
        <v>179</v>
      </c>
      <c r="E216" s="1699"/>
      <c r="F216" s="1699"/>
      <c r="G216" s="1728" t="s">
        <v>1091</v>
      </c>
      <c r="H216" s="1728"/>
      <c r="I216" s="1729" t="s">
        <v>1091</v>
      </c>
      <c r="J216" s="1730"/>
    </row>
    <row r="217" spans="2:10" ht="12.75">
      <c r="B217" s="94" t="s">
        <v>180</v>
      </c>
      <c r="C217" s="77" t="s">
        <v>181</v>
      </c>
      <c r="D217" s="103" t="s">
        <v>181</v>
      </c>
      <c r="E217" s="1699"/>
      <c r="F217" s="1699"/>
      <c r="G217" s="1728" t="s">
        <v>1091</v>
      </c>
      <c r="H217" s="1728"/>
      <c r="I217" s="1729" t="s">
        <v>1091</v>
      </c>
      <c r="J217" s="1730"/>
    </row>
    <row r="218" spans="2:10" ht="12.75">
      <c r="B218" s="94" t="s">
        <v>182</v>
      </c>
      <c r="C218" s="77" t="s">
        <v>183</v>
      </c>
      <c r="D218" s="103" t="s">
        <v>183</v>
      </c>
      <c r="E218" s="1699"/>
      <c r="F218" s="1699"/>
      <c r="G218" s="1728" t="s">
        <v>1091</v>
      </c>
      <c r="H218" s="1728"/>
      <c r="I218" s="1729" t="s">
        <v>1091</v>
      </c>
      <c r="J218" s="1730"/>
    </row>
    <row r="219" spans="2:10" ht="12.75">
      <c r="B219" s="94" t="s">
        <v>184</v>
      </c>
      <c r="C219" s="77" t="s">
        <v>185</v>
      </c>
      <c r="D219" s="103" t="s">
        <v>185</v>
      </c>
      <c r="E219" s="1699"/>
      <c r="F219" s="1699"/>
      <c r="G219" s="1728" t="s">
        <v>1091</v>
      </c>
      <c r="H219" s="1728"/>
      <c r="I219" s="1729" t="s">
        <v>1091</v>
      </c>
      <c r="J219" s="1730"/>
    </row>
    <row r="220" spans="2:10" ht="12.75">
      <c r="B220" s="80" t="s">
        <v>186</v>
      </c>
      <c r="C220" s="77" t="s">
        <v>187</v>
      </c>
      <c r="D220" s="103" t="s">
        <v>187</v>
      </c>
      <c r="E220" s="1699"/>
      <c r="F220" s="1699"/>
      <c r="G220" s="1728" t="s">
        <v>1091</v>
      </c>
      <c r="H220" s="1728"/>
      <c r="I220" s="1729" t="s">
        <v>1091</v>
      </c>
      <c r="J220" s="1730"/>
    </row>
    <row r="221" spans="2:10" ht="12.75">
      <c r="B221" s="94" t="s">
        <v>188</v>
      </c>
      <c r="C221" s="77" t="s">
        <v>189</v>
      </c>
      <c r="D221" s="103" t="s">
        <v>189</v>
      </c>
      <c r="E221" s="1699"/>
      <c r="F221" s="1699"/>
      <c r="G221" s="1728" t="s">
        <v>1091</v>
      </c>
      <c r="H221" s="1728"/>
      <c r="I221" s="1729" t="s">
        <v>1091</v>
      </c>
      <c r="J221" s="1730"/>
    </row>
    <row r="222" spans="2:10" ht="12.75">
      <c r="B222" s="94" t="s">
        <v>190</v>
      </c>
      <c r="C222" s="77" t="s">
        <v>191</v>
      </c>
      <c r="D222" s="103" t="s">
        <v>191</v>
      </c>
      <c r="E222" s="1699"/>
      <c r="F222" s="1699"/>
      <c r="G222" s="1728" t="s">
        <v>1091</v>
      </c>
      <c r="H222" s="1728"/>
      <c r="I222" s="1729" t="s">
        <v>1091</v>
      </c>
      <c r="J222" s="1730"/>
    </row>
    <row r="223" spans="2:10" ht="12.75">
      <c r="B223" s="94" t="s">
        <v>192</v>
      </c>
      <c r="C223" s="77" t="s">
        <v>193</v>
      </c>
      <c r="D223" s="103" t="s">
        <v>193</v>
      </c>
      <c r="E223" s="1699"/>
      <c r="F223" s="1699"/>
      <c r="G223" s="1728" t="s">
        <v>1091</v>
      </c>
      <c r="H223" s="1728"/>
      <c r="I223" s="1729" t="s">
        <v>1091</v>
      </c>
      <c r="J223" s="1730"/>
    </row>
    <row r="224" spans="2:10" ht="15" customHeight="1">
      <c r="B224" s="94" t="s">
        <v>194</v>
      </c>
      <c r="C224" s="77" t="s">
        <v>195</v>
      </c>
      <c r="D224" s="103" t="s">
        <v>195</v>
      </c>
      <c r="E224" s="1699"/>
      <c r="F224" s="1699"/>
      <c r="G224" s="1728" t="s">
        <v>1091</v>
      </c>
      <c r="H224" s="1728"/>
      <c r="I224" s="1729" t="s">
        <v>1091</v>
      </c>
      <c r="J224" s="1730"/>
    </row>
    <row r="225" spans="2:10" ht="22.5">
      <c r="B225" s="94" t="s">
        <v>196</v>
      </c>
      <c r="C225" s="77" t="s">
        <v>197</v>
      </c>
      <c r="D225" s="103" t="s">
        <v>197</v>
      </c>
      <c r="E225" s="1699"/>
      <c r="F225" s="1699"/>
      <c r="G225" s="1728" t="s">
        <v>1091</v>
      </c>
      <c r="H225" s="1728"/>
      <c r="I225" s="1729" t="s">
        <v>1091</v>
      </c>
      <c r="J225" s="1730"/>
    </row>
    <row r="226" spans="2:10" ht="13.5" thickBot="1">
      <c r="B226" s="100" t="s">
        <v>198</v>
      </c>
      <c r="C226" s="88" t="s">
        <v>199</v>
      </c>
      <c r="D226" s="109" t="s">
        <v>199</v>
      </c>
      <c r="E226" s="1720"/>
      <c r="F226" s="1720"/>
      <c r="G226" s="1731" t="s">
        <v>1091</v>
      </c>
      <c r="H226" s="1731"/>
      <c r="I226" s="1732" t="s">
        <v>1091</v>
      </c>
      <c r="J226" s="1733"/>
    </row>
    <row r="227" spans="2:10" ht="19.5" thickBot="1">
      <c r="B227" s="115"/>
      <c r="C227" s="89"/>
      <c r="D227" s="89"/>
      <c r="E227" s="90"/>
      <c r="F227" s="90"/>
      <c r="G227" s="91"/>
      <c r="H227" s="91"/>
      <c r="I227" s="89"/>
      <c r="J227" s="89"/>
    </row>
    <row r="228" spans="2:10" ht="12.75">
      <c r="B228" s="1646" t="s">
        <v>1081</v>
      </c>
      <c r="C228" s="1692" t="s">
        <v>1082</v>
      </c>
      <c r="D228" s="1599" t="s">
        <v>1082</v>
      </c>
      <c r="E228" s="1695" t="s">
        <v>1083</v>
      </c>
      <c r="F228" s="1695"/>
      <c r="G228" s="1604" t="s">
        <v>112</v>
      </c>
      <c r="H228" s="1604"/>
      <c r="I228" s="1582" t="s">
        <v>1085</v>
      </c>
      <c r="J228" s="1583"/>
    </row>
    <row r="229" spans="2:10" ht="12.75">
      <c r="B229" s="1647"/>
      <c r="C229" s="1693"/>
      <c r="D229" s="1600"/>
      <c r="E229" s="1696"/>
      <c r="F229" s="1696"/>
      <c r="G229" s="1605"/>
      <c r="H229" s="1605"/>
      <c r="I229" s="1584"/>
      <c r="J229" s="1585"/>
    </row>
    <row r="230" spans="2:10" ht="14.25" thickBot="1">
      <c r="B230" s="1648"/>
      <c r="C230" s="1694"/>
      <c r="D230" s="1601"/>
      <c r="E230" s="1586" t="s">
        <v>1086</v>
      </c>
      <c r="F230" s="1586"/>
      <c r="G230" s="1586"/>
      <c r="H230" s="1586"/>
      <c r="I230" s="1586"/>
      <c r="J230" s="1587"/>
    </row>
    <row r="231" spans="2:10" ht="13.5" thickBot="1">
      <c r="B231" s="70">
        <v>1</v>
      </c>
      <c r="C231" s="71">
        <v>2</v>
      </c>
      <c r="D231" s="71">
        <v>2</v>
      </c>
      <c r="E231" s="1654">
        <v>3</v>
      </c>
      <c r="F231" s="1654"/>
      <c r="G231" s="1697">
        <v>4</v>
      </c>
      <c r="H231" s="1697"/>
      <c r="I231" s="1581">
        <v>5</v>
      </c>
      <c r="J231" s="1595"/>
    </row>
    <row r="232" spans="2:10" ht="12.75">
      <c r="B232" s="116" t="s">
        <v>200</v>
      </c>
      <c r="C232" s="75" t="s">
        <v>201</v>
      </c>
      <c r="D232" s="75" t="s">
        <v>201</v>
      </c>
      <c r="E232" s="1734"/>
      <c r="F232" s="1734"/>
      <c r="G232" s="1735"/>
      <c r="H232" s="1735"/>
      <c r="I232" s="1703"/>
      <c r="J232" s="1704"/>
    </row>
    <row r="233" spans="2:10" ht="12.75">
      <c r="B233" s="93" t="s">
        <v>202</v>
      </c>
      <c r="C233" s="77" t="s">
        <v>203</v>
      </c>
      <c r="D233" s="77" t="s">
        <v>203</v>
      </c>
      <c r="E233" s="1736"/>
      <c r="F233" s="1736"/>
      <c r="G233" s="1737"/>
      <c r="H233" s="1737"/>
      <c r="I233" s="1701"/>
      <c r="J233" s="1702"/>
    </row>
    <row r="234" spans="2:10" ht="12.75">
      <c r="B234" s="93" t="s">
        <v>204</v>
      </c>
      <c r="C234" s="77" t="s">
        <v>205</v>
      </c>
      <c r="D234" s="77" t="s">
        <v>205</v>
      </c>
      <c r="E234" s="1736"/>
      <c r="F234" s="1736"/>
      <c r="G234" s="1737"/>
      <c r="H234" s="1737"/>
      <c r="I234" s="1701"/>
      <c r="J234" s="1702"/>
    </row>
    <row r="235" spans="2:10" ht="12.75">
      <c r="B235" s="80" t="s">
        <v>206</v>
      </c>
      <c r="C235" s="77" t="s">
        <v>207</v>
      </c>
      <c r="D235" s="77" t="s">
        <v>207</v>
      </c>
      <c r="E235" s="1736"/>
      <c r="F235" s="1736"/>
      <c r="G235" s="1737"/>
      <c r="H235" s="1737"/>
      <c r="I235" s="1701"/>
      <c r="J235" s="1702"/>
    </row>
    <row r="236" spans="2:10" ht="12.75">
      <c r="B236" s="94" t="s">
        <v>208</v>
      </c>
      <c r="C236" s="77" t="s">
        <v>209</v>
      </c>
      <c r="D236" s="77" t="s">
        <v>209</v>
      </c>
      <c r="E236" s="1736"/>
      <c r="F236" s="1736"/>
      <c r="G236" s="1737"/>
      <c r="H236" s="1737"/>
      <c r="I236" s="1701"/>
      <c r="J236" s="1702"/>
    </row>
    <row r="237" spans="2:10" ht="12.75">
      <c r="B237" s="94" t="s">
        <v>210</v>
      </c>
      <c r="C237" s="77" t="s">
        <v>211</v>
      </c>
      <c r="D237" s="77" t="s">
        <v>211</v>
      </c>
      <c r="E237" s="1736"/>
      <c r="F237" s="1736"/>
      <c r="G237" s="1737"/>
      <c r="H237" s="1737"/>
      <c r="I237" s="1701"/>
      <c r="J237" s="1702"/>
    </row>
    <row r="238" spans="2:10" ht="13.5" thickBot="1">
      <c r="B238" s="117" t="s">
        <v>212</v>
      </c>
      <c r="C238" s="82" t="s">
        <v>213</v>
      </c>
      <c r="D238" s="82" t="s">
        <v>213</v>
      </c>
      <c r="E238" s="1738"/>
      <c r="F238" s="1738"/>
      <c r="G238" s="1739"/>
      <c r="H238" s="1739"/>
      <c r="I238" s="1740"/>
      <c r="J238" s="1741"/>
    </row>
    <row r="239" spans="2:10" ht="13.5" thickBot="1">
      <c r="B239" s="72" t="s">
        <v>214</v>
      </c>
      <c r="C239" s="73" t="s">
        <v>215</v>
      </c>
      <c r="D239" s="73" t="s">
        <v>215</v>
      </c>
      <c r="E239" s="1654">
        <f>E240+E241+E246+E261</f>
        <v>57754</v>
      </c>
      <c r="F239" s="1654"/>
      <c r="G239" s="1697">
        <f>G240+G241+G246+G261</f>
        <v>57754</v>
      </c>
      <c r="H239" s="1697"/>
      <c r="I239" s="1742"/>
      <c r="J239" s="1743"/>
    </row>
    <row r="240" spans="2:10" ht="12.75">
      <c r="B240" s="84" t="s">
        <v>216</v>
      </c>
      <c r="C240" s="85" t="s">
        <v>217</v>
      </c>
      <c r="D240" s="85" t="s">
        <v>217</v>
      </c>
      <c r="E240" s="1744">
        <v>18077</v>
      </c>
      <c r="F240" s="1744"/>
      <c r="G240" s="1745">
        <v>18077</v>
      </c>
      <c r="H240" s="1745"/>
      <c r="I240" s="1716"/>
      <c r="J240" s="1717"/>
    </row>
    <row r="241" spans="2:10" ht="12.75">
      <c r="B241" s="80" t="s">
        <v>218</v>
      </c>
      <c r="C241" s="77" t="s">
        <v>219</v>
      </c>
      <c r="D241" s="77" t="s">
        <v>219</v>
      </c>
      <c r="E241" s="1736">
        <f>E242+E243+E244+E245</f>
        <v>37711</v>
      </c>
      <c r="F241" s="1736"/>
      <c r="G241" s="1736">
        <f>G242+G243+G244+G245</f>
        <v>37711</v>
      </c>
      <c r="H241" s="1736"/>
      <c r="I241" s="1701"/>
      <c r="J241" s="1702"/>
    </row>
    <row r="242" spans="2:10" ht="12.75">
      <c r="B242" s="94" t="s">
        <v>220</v>
      </c>
      <c r="C242" s="77" t="s">
        <v>221</v>
      </c>
      <c r="D242" s="77" t="s">
        <v>221</v>
      </c>
      <c r="E242" s="1736">
        <v>5641</v>
      </c>
      <c r="F242" s="1736"/>
      <c r="G242" s="1737">
        <v>5641</v>
      </c>
      <c r="H242" s="1737"/>
      <c r="I242" s="1701"/>
      <c r="J242" s="1702"/>
    </row>
    <row r="243" spans="2:10" ht="12.75">
      <c r="B243" s="94" t="s">
        <v>222</v>
      </c>
      <c r="C243" s="77" t="s">
        <v>223</v>
      </c>
      <c r="D243" s="77" t="s">
        <v>223</v>
      </c>
      <c r="E243" s="1736">
        <v>2075</v>
      </c>
      <c r="F243" s="1736"/>
      <c r="G243" s="1737">
        <v>2075</v>
      </c>
      <c r="H243" s="1737"/>
      <c r="I243" s="1701"/>
      <c r="J243" s="1702"/>
    </row>
    <row r="244" spans="2:10" ht="12.75">
      <c r="B244" s="94" t="s">
        <v>224</v>
      </c>
      <c r="C244" s="77" t="s">
        <v>225</v>
      </c>
      <c r="D244" s="77" t="s">
        <v>225</v>
      </c>
      <c r="E244" s="1736"/>
      <c r="F244" s="1736"/>
      <c r="G244" s="1737"/>
      <c r="H244" s="1737"/>
      <c r="I244" s="1701"/>
      <c r="J244" s="1702"/>
    </row>
    <row r="245" spans="2:10" ht="12.75">
      <c r="B245" s="94" t="s">
        <v>788</v>
      </c>
      <c r="C245" s="77" t="s">
        <v>227</v>
      </c>
      <c r="D245" s="77" t="s">
        <v>227</v>
      </c>
      <c r="E245" s="1736">
        <v>29995</v>
      </c>
      <c r="F245" s="1736"/>
      <c r="G245" s="1737">
        <v>29995</v>
      </c>
      <c r="H245" s="1737"/>
      <c r="I245" s="1701"/>
      <c r="J245" s="1702"/>
    </row>
    <row r="246" spans="2:10" ht="12.75">
      <c r="B246" s="80" t="s">
        <v>228</v>
      </c>
      <c r="C246" s="77" t="s">
        <v>229</v>
      </c>
      <c r="D246" s="77" t="s">
        <v>229</v>
      </c>
      <c r="E246" s="1736">
        <f>E250</f>
        <v>324</v>
      </c>
      <c r="F246" s="1736"/>
      <c r="G246" s="1736">
        <f>G250</f>
        <v>324</v>
      </c>
      <c r="H246" s="1736"/>
      <c r="I246" s="1701"/>
      <c r="J246" s="1702"/>
    </row>
    <row r="247" spans="2:10" ht="22.5">
      <c r="B247" s="94" t="s">
        <v>230</v>
      </c>
      <c r="C247" s="77" t="s">
        <v>231</v>
      </c>
      <c r="D247" s="77" t="s">
        <v>231</v>
      </c>
      <c r="E247" s="1736"/>
      <c r="F247" s="1736"/>
      <c r="G247" s="1737"/>
      <c r="H247" s="1737"/>
      <c r="I247" s="1701"/>
      <c r="J247" s="1702"/>
    </row>
    <row r="248" spans="2:10" ht="22.5">
      <c r="B248" s="93" t="s">
        <v>232</v>
      </c>
      <c r="C248" s="77" t="s">
        <v>233</v>
      </c>
      <c r="D248" s="77" t="s">
        <v>233</v>
      </c>
      <c r="E248" s="1736"/>
      <c r="F248" s="1736"/>
      <c r="G248" s="1737"/>
      <c r="H248" s="1737"/>
      <c r="I248" s="1701"/>
      <c r="J248" s="1702"/>
    </row>
    <row r="249" spans="2:10" ht="22.5">
      <c r="B249" s="93" t="s">
        <v>234</v>
      </c>
      <c r="C249" s="77" t="s">
        <v>235</v>
      </c>
      <c r="D249" s="77" t="s">
        <v>235</v>
      </c>
      <c r="E249" s="1736"/>
      <c r="F249" s="1736"/>
      <c r="G249" s="1737"/>
      <c r="H249" s="1737"/>
      <c r="I249" s="1701"/>
      <c r="J249" s="1702"/>
    </row>
    <row r="250" spans="2:10" ht="12.75">
      <c r="B250" s="93" t="s">
        <v>236</v>
      </c>
      <c r="C250" s="77" t="s">
        <v>237</v>
      </c>
      <c r="D250" s="77" t="s">
        <v>237</v>
      </c>
      <c r="E250" s="1736">
        <v>324</v>
      </c>
      <c r="F250" s="1736"/>
      <c r="G250" s="1737">
        <v>324</v>
      </c>
      <c r="H250" s="1737"/>
      <c r="I250" s="1701"/>
      <c r="J250" s="1702"/>
    </row>
    <row r="251" spans="2:10" ht="22.5">
      <c r="B251" s="93" t="s">
        <v>238</v>
      </c>
      <c r="C251" s="77" t="s">
        <v>239</v>
      </c>
      <c r="D251" s="77" t="s">
        <v>239</v>
      </c>
      <c r="E251" s="1736"/>
      <c r="F251" s="1736"/>
      <c r="G251" s="1737"/>
      <c r="H251" s="1737"/>
      <c r="I251" s="1701"/>
      <c r="J251" s="1702"/>
    </row>
    <row r="252" spans="2:10" ht="12.75">
      <c r="B252" s="93" t="s">
        <v>240</v>
      </c>
      <c r="C252" s="77" t="s">
        <v>241</v>
      </c>
      <c r="D252" s="77" t="s">
        <v>241</v>
      </c>
      <c r="E252" s="1736"/>
      <c r="F252" s="1736"/>
      <c r="G252" s="1737"/>
      <c r="H252" s="1737"/>
      <c r="I252" s="1701"/>
      <c r="J252" s="1702"/>
    </row>
    <row r="253" spans="2:10" ht="22.5">
      <c r="B253" s="94" t="s">
        <v>242</v>
      </c>
      <c r="C253" s="77" t="s">
        <v>243</v>
      </c>
      <c r="D253" s="77" t="s">
        <v>243</v>
      </c>
      <c r="E253" s="1736"/>
      <c r="F253" s="1736"/>
      <c r="G253" s="1737"/>
      <c r="H253" s="1737"/>
      <c r="I253" s="1701"/>
      <c r="J253" s="1702"/>
    </row>
    <row r="254" spans="2:10" ht="22.5">
      <c r="B254" s="93" t="s">
        <v>244</v>
      </c>
      <c r="C254" s="77" t="s">
        <v>245</v>
      </c>
      <c r="D254" s="77" t="s">
        <v>245</v>
      </c>
      <c r="E254" s="1736"/>
      <c r="F254" s="1736"/>
      <c r="G254" s="1737"/>
      <c r="H254" s="1737"/>
      <c r="I254" s="1701"/>
      <c r="J254" s="1702"/>
    </row>
    <row r="255" spans="2:10" ht="22.5">
      <c r="B255" s="93" t="s">
        <v>246</v>
      </c>
      <c r="C255" s="77" t="s">
        <v>247</v>
      </c>
      <c r="D255" s="77" t="s">
        <v>247</v>
      </c>
      <c r="E255" s="1736"/>
      <c r="F255" s="1736"/>
      <c r="G255" s="1737"/>
      <c r="H255" s="1737"/>
      <c r="I255" s="1701"/>
      <c r="J255" s="1702"/>
    </row>
    <row r="256" spans="2:10" ht="12.75">
      <c r="B256" s="93" t="s">
        <v>248</v>
      </c>
      <c r="C256" s="77" t="s">
        <v>249</v>
      </c>
      <c r="D256" s="77" t="s">
        <v>249</v>
      </c>
      <c r="E256" s="1736"/>
      <c r="F256" s="1736"/>
      <c r="G256" s="1737"/>
      <c r="H256" s="1737"/>
      <c r="I256" s="1701"/>
      <c r="J256" s="1702"/>
    </row>
    <row r="257" spans="2:10" ht="22.5">
      <c r="B257" s="93" t="s">
        <v>250</v>
      </c>
      <c r="C257" s="77" t="s">
        <v>251</v>
      </c>
      <c r="D257" s="77" t="s">
        <v>251</v>
      </c>
      <c r="E257" s="1736"/>
      <c r="F257" s="1736"/>
      <c r="G257" s="1737"/>
      <c r="H257" s="1737"/>
      <c r="I257" s="1701"/>
      <c r="J257" s="1702"/>
    </row>
    <row r="258" spans="2:10" ht="12.75">
      <c r="B258" s="93" t="s">
        <v>252</v>
      </c>
      <c r="C258" s="77" t="s">
        <v>253</v>
      </c>
      <c r="D258" s="77" t="s">
        <v>253</v>
      </c>
      <c r="E258" s="1736"/>
      <c r="F258" s="1736"/>
      <c r="G258" s="1737"/>
      <c r="H258" s="1737"/>
      <c r="I258" s="1701"/>
      <c r="J258" s="1702"/>
    </row>
    <row r="259" spans="2:10" ht="12.75">
      <c r="B259" s="80" t="s">
        <v>254</v>
      </c>
      <c r="C259" s="77" t="s">
        <v>255</v>
      </c>
      <c r="D259" s="77" t="s">
        <v>255</v>
      </c>
      <c r="E259" s="1736"/>
      <c r="F259" s="1736"/>
      <c r="G259" s="1737"/>
      <c r="H259" s="1737"/>
      <c r="I259" s="1701"/>
      <c r="J259" s="1702"/>
    </row>
    <row r="260" spans="2:10" ht="12.75">
      <c r="B260" s="80" t="s">
        <v>256</v>
      </c>
      <c r="C260" s="77" t="s">
        <v>257</v>
      </c>
      <c r="D260" s="77" t="s">
        <v>257</v>
      </c>
      <c r="E260" s="1736"/>
      <c r="F260" s="1736"/>
      <c r="G260" s="1737"/>
      <c r="H260" s="1737"/>
      <c r="I260" s="1701"/>
      <c r="J260" s="1702"/>
    </row>
    <row r="261" spans="2:10" ht="12.75">
      <c r="B261" s="80" t="s">
        <v>258</v>
      </c>
      <c r="C261" s="77" t="s">
        <v>259</v>
      </c>
      <c r="D261" s="77" t="s">
        <v>259</v>
      </c>
      <c r="E261" s="1736">
        <f>E262+E263</f>
        <v>1642</v>
      </c>
      <c r="F261" s="1736"/>
      <c r="G261" s="1736">
        <f>G262+G263</f>
        <v>1642</v>
      </c>
      <c r="H261" s="1736"/>
      <c r="I261" s="1701"/>
      <c r="J261" s="1702"/>
    </row>
    <row r="262" spans="2:10" ht="12.75">
      <c r="B262" s="94" t="s">
        <v>260</v>
      </c>
      <c r="C262" s="77" t="s">
        <v>261</v>
      </c>
      <c r="D262" s="77" t="s">
        <v>261</v>
      </c>
      <c r="E262" s="1736">
        <v>831</v>
      </c>
      <c r="F262" s="1736"/>
      <c r="G262" s="1737">
        <v>831</v>
      </c>
      <c r="H262" s="1737"/>
      <c r="I262" s="1701"/>
      <c r="J262" s="1702"/>
    </row>
    <row r="263" spans="2:10" ht="13.5" thickBot="1">
      <c r="B263" s="117" t="s">
        <v>262</v>
      </c>
      <c r="C263" s="82" t="s">
        <v>263</v>
      </c>
      <c r="D263" s="82" t="s">
        <v>263</v>
      </c>
      <c r="E263" s="1738">
        <v>811</v>
      </c>
      <c r="F263" s="1738"/>
      <c r="G263" s="1739">
        <v>811</v>
      </c>
      <c r="H263" s="1739"/>
      <c r="I263" s="1740"/>
      <c r="J263" s="1741"/>
    </row>
    <row r="264" spans="2:10" ht="13.5" thickBot="1">
      <c r="B264" s="72" t="s">
        <v>264</v>
      </c>
      <c r="C264" s="73" t="s">
        <v>265</v>
      </c>
      <c r="D264" s="73" t="s">
        <v>266</v>
      </c>
      <c r="E264" s="1654"/>
      <c r="F264" s="1654"/>
      <c r="G264" s="1697"/>
      <c r="H264" s="1697"/>
      <c r="I264" s="1742"/>
      <c r="J264" s="1743"/>
    </row>
    <row r="265" spans="2:10" ht="12.75">
      <c r="B265" s="84" t="s">
        <v>267</v>
      </c>
      <c r="C265" s="85" t="s">
        <v>268</v>
      </c>
      <c r="D265" s="85" t="s">
        <v>269</v>
      </c>
      <c r="E265" s="1744"/>
      <c r="F265" s="1744"/>
      <c r="G265" s="1745"/>
      <c r="H265" s="1745"/>
      <c r="I265" s="1716"/>
      <c r="J265" s="1717"/>
    </row>
    <row r="266" spans="2:10" ht="12.75">
      <c r="B266" s="80" t="s">
        <v>270</v>
      </c>
      <c r="C266" s="77" t="s">
        <v>271</v>
      </c>
      <c r="D266" s="77" t="s">
        <v>265</v>
      </c>
      <c r="E266" s="1736"/>
      <c r="F266" s="1736"/>
      <c r="G266" s="1737"/>
      <c r="H266" s="1737"/>
      <c r="I266" s="1701"/>
      <c r="J266" s="1702"/>
    </row>
    <row r="267" spans="2:10" ht="12.75">
      <c r="B267" s="80" t="s">
        <v>272</v>
      </c>
      <c r="C267" s="77" t="s">
        <v>273</v>
      </c>
      <c r="D267" s="77" t="s">
        <v>268</v>
      </c>
      <c r="E267" s="1736"/>
      <c r="F267" s="1736"/>
      <c r="G267" s="1737"/>
      <c r="H267" s="1737"/>
      <c r="I267" s="1701"/>
      <c r="J267" s="1702"/>
    </row>
    <row r="268" spans="2:10" ht="13.5" thickBot="1">
      <c r="B268" s="81" t="s">
        <v>274</v>
      </c>
      <c r="C268" s="82" t="s">
        <v>275</v>
      </c>
      <c r="D268" s="82" t="s">
        <v>271</v>
      </c>
      <c r="E268" s="1738"/>
      <c r="F268" s="1738"/>
      <c r="G268" s="1739"/>
      <c r="H268" s="1739"/>
      <c r="I268" s="1740"/>
      <c r="J268" s="1741"/>
    </row>
    <row r="269" spans="2:10" ht="13.5" thickBot="1">
      <c r="B269" s="74" t="s">
        <v>276</v>
      </c>
      <c r="C269" s="75" t="s">
        <v>277</v>
      </c>
      <c r="D269" s="75" t="s">
        <v>273</v>
      </c>
      <c r="E269" s="1734"/>
      <c r="F269" s="1734"/>
      <c r="G269" s="1735"/>
      <c r="H269" s="1735"/>
      <c r="I269" s="1703"/>
      <c r="J269" s="1704"/>
    </row>
    <row r="270" spans="2:10" s="112" customFormat="1" ht="13.5" thickBot="1">
      <c r="B270" s="118" t="s">
        <v>278</v>
      </c>
      <c r="C270" s="119" t="s">
        <v>279</v>
      </c>
      <c r="D270" s="119" t="s">
        <v>275</v>
      </c>
      <c r="E270" s="1734">
        <f>E271+E292</f>
        <v>107784</v>
      </c>
      <c r="F270" s="1734"/>
      <c r="G270" s="1735">
        <f>G271+G292</f>
        <v>107784</v>
      </c>
      <c r="H270" s="1735"/>
      <c r="I270" s="1732"/>
      <c r="J270" s="1733"/>
    </row>
    <row r="271" spans="2:10" ht="22.5">
      <c r="B271" s="74" t="s">
        <v>280</v>
      </c>
      <c r="C271" s="75" t="s">
        <v>281</v>
      </c>
      <c r="D271" s="75" t="s">
        <v>277</v>
      </c>
      <c r="E271" s="1746">
        <f>E272+E283</f>
        <v>106098</v>
      </c>
      <c r="F271" s="1746"/>
      <c r="G271" s="1747">
        <f>G272+G283</f>
        <v>106098</v>
      </c>
      <c r="H271" s="1747"/>
      <c r="I271" s="1703"/>
      <c r="J271" s="1704"/>
    </row>
    <row r="272" spans="2:10" ht="12.75">
      <c r="B272" s="96" t="s">
        <v>282</v>
      </c>
      <c r="C272" s="77" t="s">
        <v>283</v>
      </c>
      <c r="D272" s="77" t="s">
        <v>279</v>
      </c>
      <c r="E272" s="1748">
        <v>82</v>
      </c>
      <c r="F272" s="1748"/>
      <c r="G272" s="1749">
        <v>82</v>
      </c>
      <c r="H272" s="1749"/>
      <c r="I272" s="1701"/>
      <c r="J272" s="1702"/>
    </row>
    <row r="273" spans="2:10" ht="12.75">
      <c r="B273" s="94" t="s">
        <v>284</v>
      </c>
      <c r="C273" s="77" t="s">
        <v>285</v>
      </c>
      <c r="D273" s="77" t="s">
        <v>281</v>
      </c>
      <c r="E273" s="1748"/>
      <c r="F273" s="1748"/>
      <c r="G273" s="1749"/>
      <c r="H273" s="1749"/>
      <c r="I273" s="1701"/>
      <c r="J273" s="1702"/>
    </row>
    <row r="274" spans="2:10" ht="12.75">
      <c r="B274" s="94" t="s">
        <v>286</v>
      </c>
      <c r="C274" s="77" t="s">
        <v>287</v>
      </c>
      <c r="D274" s="77" t="s">
        <v>283</v>
      </c>
      <c r="E274" s="1736"/>
      <c r="F274" s="1736"/>
      <c r="G274" s="1737"/>
      <c r="H274" s="1737"/>
      <c r="I274" s="1701"/>
      <c r="J274" s="1702"/>
    </row>
    <row r="275" spans="2:10" ht="12.75">
      <c r="B275" s="96" t="s">
        <v>288</v>
      </c>
      <c r="C275" s="77" t="s">
        <v>289</v>
      </c>
      <c r="D275" s="77" t="s">
        <v>285</v>
      </c>
      <c r="E275" s="1736"/>
      <c r="F275" s="1736"/>
      <c r="G275" s="1737"/>
      <c r="H275" s="1737"/>
      <c r="I275" s="1701"/>
      <c r="J275" s="1702"/>
    </row>
    <row r="276" spans="2:10" ht="12.75">
      <c r="B276" s="96" t="s">
        <v>290</v>
      </c>
      <c r="C276" s="77" t="s">
        <v>291</v>
      </c>
      <c r="D276" s="77" t="s">
        <v>287</v>
      </c>
      <c r="E276" s="1736"/>
      <c r="F276" s="1736"/>
      <c r="G276" s="1737"/>
      <c r="H276" s="1737"/>
      <c r="I276" s="1701"/>
      <c r="J276" s="1702"/>
    </row>
    <row r="277" spans="2:10" ht="13.5" thickBot="1">
      <c r="B277" s="120" t="s">
        <v>292</v>
      </c>
      <c r="C277" s="88" t="s">
        <v>293</v>
      </c>
      <c r="D277" s="88" t="s">
        <v>289</v>
      </c>
      <c r="E277" s="1750"/>
      <c r="F277" s="1750"/>
      <c r="G277" s="1751"/>
      <c r="H277" s="1751"/>
      <c r="I277" s="1709"/>
      <c r="J277" s="1710"/>
    </row>
    <row r="278" spans="2:10" ht="19.5" thickBot="1">
      <c r="B278" s="115"/>
      <c r="C278" s="89"/>
      <c r="D278" s="89"/>
      <c r="E278" s="90"/>
      <c r="F278" s="90"/>
      <c r="G278" s="91"/>
      <c r="H278" s="91"/>
      <c r="I278" s="89"/>
      <c r="J278" s="89"/>
    </row>
    <row r="279" spans="2:10" ht="12.75">
      <c r="B279" s="1646" t="s">
        <v>1081</v>
      </c>
      <c r="C279" s="1692" t="s">
        <v>1082</v>
      </c>
      <c r="D279" s="1599" t="s">
        <v>1082</v>
      </c>
      <c r="E279" s="1695" t="s">
        <v>1083</v>
      </c>
      <c r="F279" s="1695"/>
      <c r="G279" s="1604" t="s">
        <v>112</v>
      </c>
      <c r="H279" s="1604"/>
      <c r="I279" s="1582" t="s">
        <v>1085</v>
      </c>
      <c r="J279" s="1583"/>
    </row>
    <row r="280" spans="2:10" ht="12.75">
      <c r="B280" s="1647"/>
      <c r="C280" s="1693"/>
      <c r="D280" s="1600"/>
      <c r="E280" s="1696"/>
      <c r="F280" s="1696"/>
      <c r="G280" s="1605"/>
      <c r="H280" s="1605"/>
      <c r="I280" s="1584"/>
      <c r="J280" s="1585"/>
    </row>
    <row r="281" spans="2:10" ht="14.25" thickBot="1">
      <c r="B281" s="1648"/>
      <c r="C281" s="1694"/>
      <c r="D281" s="1601"/>
      <c r="E281" s="1586" t="s">
        <v>1086</v>
      </c>
      <c r="F281" s="1586"/>
      <c r="G281" s="1586"/>
      <c r="H281" s="1586"/>
      <c r="I281" s="1586"/>
      <c r="J281" s="1587"/>
    </row>
    <row r="282" spans="2:10" ht="13.5" thickBot="1">
      <c r="B282" s="70">
        <v>1</v>
      </c>
      <c r="C282" s="71">
        <v>2</v>
      </c>
      <c r="D282" s="71" t="s">
        <v>802</v>
      </c>
      <c r="E282" s="1654" t="s">
        <v>806</v>
      </c>
      <c r="F282" s="1654"/>
      <c r="G282" s="1697" t="s">
        <v>800</v>
      </c>
      <c r="H282" s="1697"/>
      <c r="I282" s="1581">
        <v>5</v>
      </c>
      <c r="J282" s="1595"/>
    </row>
    <row r="283" spans="2:10" ht="12.75">
      <c r="B283" s="74" t="s">
        <v>294</v>
      </c>
      <c r="C283" s="75" t="s">
        <v>295</v>
      </c>
      <c r="D283" s="75" t="s">
        <v>291</v>
      </c>
      <c r="E283" s="1746">
        <f>E284+E285+E286+E287+E288+E289+E290+E291</f>
        <v>106016</v>
      </c>
      <c r="F283" s="1746"/>
      <c r="G283" s="1747">
        <f>G284+G285+G286+G287+G288+G289+G290+G291</f>
        <v>106016</v>
      </c>
      <c r="H283" s="1747"/>
      <c r="I283" s="1752"/>
      <c r="J283" s="1753"/>
    </row>
    <row r="284" spans="2:10" ht="12.75">
      <c r="B284" s="96" t="s">
        <v>296</v>
      </c>
      <c r="C284" s="77" t="s">
        <v>297</v>
      </c>
      <c r="D284" s="77" t="s">
        <v>293</v>
      </c>
      <c r="E284" s="1699">
        <v>5228</v>
      </c>
      <c r="F284" s="1699"/>
      <c r="G284" s="1737">
        <v>5228</v>
      </c>
      <c r="H284" s="1737"/>
      <c r="I284" s="1754"/>
      <c r="J284" s="1755"/>
    </row>
    <row r="285" spans="2:10" ht="12.75">
      <c r="B285" s="96" t="s">
        <v>298</v>
      </c>
      <c r="C285" s="77" t="s">
        <v>299</v>
      </c>
      <c r="D285" s="77" t="s">
        <v>295</v>
      </c>
      <c r="E285" s="1699">
        <v>185</v>
      </c>
      <c r="F285" s="1699"/>
      <c r="G285" s="1749">
        <v>185</v>
      </c>
      <c r="H285" s="1749"/>
      <c r="I285" s="1754"/>
      <c r="J285" s="1755"/>
    </row>
    <row r="286" spans="2:10" ht="12.75">
      <c r="B286" s="96" t="s">
        <v>430</v>
      </c>
      <c r="C286" s="77" t="s">
        <v>301</v>
      </c>
      <c r="D286" s="77" t="s">
        <v>297</v>
      </c>
      <c r="E286" s="1699">
        <v>8700</v>
      </c>
      <c r="F286" s="1699"/>
      <c r="G286" s="1749">
        <v>8700</v>
      </c>
      <c r="H286" s="1749"/>
      <c r="I286" s="1754"/>
      <c r="J286" s="1755"/>
    </row>
    <row r="287" spans="2:10" ht="12.75">
      <c r="B287" s="96" t="s">
        <v>302</v>
      </c>
      <c r="C287" s="77" t="s">
        <v>303</v>
      </c>
      <c r="D287" s="77" t="s">
        <v>299</v>
      </c>
      <c r="E287" s="1699"/>
      <c r="F287" s="1699"/>
      <c r="G287" s="1749"/>
      <c r="H287" s="1749"/>
      <c r="I287" s="1754"/>
      <c r="J287" s="1755"/>
    </row>
    <row r="288" spans="2:10" ht="12.75">
      <c r="B288" s="96" t="s">
        <v>431</v>
      </c>
      <c r="C288" s="77" t="s">
        <v>305</v>
      </c>
      <c r="D288" s="77" t="s">
        <v>301</v>
      </c>
      <c r="E288" s="1699">
        <v>82622</v>
      </c>
      <c r="F288" s="1699"/>
      <c r="G288" s="1749">
        <v>82622</v>
      </c>
      <c r="H288" s="1749"/>
      <c r="I288" s="1754"/>
      <c r="J288" s="1755"/>
    </row>
    <row r="289" spans="2:10" ht="12.75">
      <c r="B289" s="96" t="s">
        <v>306</v>
      </c>
      <c r="C289" s="77" t="s">
        <v>307</v>
      </c>
      <c r="D289" s="77" t="s">
        <v>303</v>
      </c>
      <c r="E289" s="1699">
        <v>2554</v>
      </c>
      <c r="F289" s="1699"/>
      <c r="G289" s="1749">
        <v>2554</v>
      </c>
      <c r="H289" s="1749"/>
      <c r="I289" s="1754"/>
      <c r="J289" s="1755"/>
    </row>
    <row r="290" spans="2:10" ht="22.5">
      <c r="B290" s="96" t="s">
        <v>308</v>
      </c>
      <c r="C290" s="77" t="s">
        <v>309</v>
      </c>
      <c r="D290" s="77" t="s">
        <v>305</v>
      </c>
      <c r="E290" s="1699"/>
      <c r="F290" s="1699"/>
      <c r="G290" s="1749"/>
      <c r="H290" s="1749"/>
      <c r="I290" s="1754"/>
      <c r="J290" s="1755"/>
    </row>
    <row r="291" spans="2:10" ht="12.75">
      <c r="B291" s="96" t="s">
        <v>310</v>
      </c>
      <c r="C291" s="77" t="s">
        <v>311</v>
      </c>
      <c r="D291" s="77" t="s">
        <v>307</v>
      </c>
      <c r="E291" s="1699">
        <v>6727</v>
      </c>
      <c r="F291" s="1699"/>
      <c r="G291" s="1749">
        <v>6727</v>
      </c>
      <c r="H291" s="1749"/>
      <c r="I291" s="1754"/>
      <c r="J291" s="1755"/>
    </row>
    <row r="292" spans="2:10" ht="12.75">
      <c r="B292" s="80" t="s">
        <v>312</v>
      </c>
      <c r="C292" s="77" t="s">
        <v>313</v>
      </c>
      <c r="D292" s="77" t="s">
        <v>309</v>
      </c>
      <c r="E292" s="1699">
        <f>E300</f>
        <v>1686</v>
      </c>
      <c r="F292" s="1699"/>
      <c r="G292" s="1699">
        <f>G300</f>
        <v>1686</v>
      </c>
      <c r="H292" s="1699"/>
      <c r="I292" s="1754"/>
      <c r="J292" s="1755"/>
    </row>
    <row r="293" spans="2:10" ht="12.75">
      <c r="B293" s="96" t="s">
        <v>314</v>
      </c>
      <c r="C293" s="77" t="s">
        <v>315</v>
      </c>
      <c r="D293" s="77" t="s">
        <v>311</v>
      </c>
      <c r="E293" s="1699"/>
      <c r="F293" s="1699"/>
      <c r="G293" s="1737" t="s">
        <v>1091</v>
      </c>
      <c r="H293" s="1737"/>
      <c r="I293" s="1754"/>
      <c r="J293" s="1755"/>
    </row>
    <row r="294" spans="2:10" ht="22.5">
      <c r="B294" s="96" t="s">
        <v>316</v>
      </c>
      <c r="C294" s="77" t="s">
        <v>317</v>
      </c>
      <c r="D294" s="77" t="s">
        <v>313</v>
      </c>
      <c r="E294" s="1699"/>
      <c r="F294" s="1699"/>
      <c r="G294" s="1737" t="s">
        <v>1091</v>
      </c>
      <c r="H294" s="1737"/>
      <c r="I294" s="1754"/>
      <c r="J294" s="1755"/>
    </row>
    <row r="295" spans="2:10" ht="12.75">
      <c r="B295" s="96" t="s">
        <v>318</v>
      </c>
      <c r="C295" s="77" t="s">
        <v>319</v>
      </c>
      <c r="D295" s="77" t="s">
        <v>315</v>
      </c>
      <c r="E295" s="1699"/>
      <c r="F295" s="1699"/>
      <c r="G295" s="1737" t="s">
        <v>1091</v>
      </c>
      <c r="H295" s="1737"/>
      <c r="I295" s="1754"/>
      <c r="J295" s="1755"/>
    </row>
    <row r="296" spans="2:10" ht="22.5">
      <c r="B296" s="96" t="s">
        <v>320</v>
      </c>
      <c r="C296" s="77" t="s">
        <v>321</v>
      </c>
      <c r="D296" s="77" t="s">
        <v>317</v>
      </c>
      <c r="E296" s="1699"/>
      <c r="F296" s="1699"/>
      <c r="G296" s="1737" t="s">
        <v>1091</v>
      </c>
      <c r="H296" s="1737"/>
      <c r="I296" s="1754"/>
      <c r="J296" s="1755"/>
    </row>
    <row r="297" spans="2:10" ht="12.75">
      <c r="B297" s="96" t="s">
        <v>322</v>
      </c>
      <c r="C297" s="77" t="s">
        <v>323</v>
      </c>
      <c r="D297" s="77" t="s">
        <v>319</v>
      </c>
      <c r="E297" s="1699"/>
      <c r="F297" s="1699"/>
      <c r="G297" s="1737" t="s">
        <v>1091</v>
      </c>
      <c r="H297" s="1737"/>
      <c r="I297" s="1754"/>
      <c r="J297" s="1755"/>
    </row>
    <row r="298" spans="2:10" ht="22.5">
      <c r="B298" s="96" t="s">
        <v>324</v>
      </c>
      <c r="C298" s="77" t="s">
        <v>325</v>
      </c>
      <c r="D298" s="77" t="s">
        <v>321</v>
      </c>
      <c r="E298" s="1699"/>
      <c r="F298" s="1699"/>
      <c r="G298" s="1737" t="s">
        <v>1091</v>
      </c>
      <c r="H298" s="1737"/>
      <c r="I298" s="1754"/>
      <c r="J298" s="1755"/>
    </row>
    <row r="299" spans="2:10" ht="22.5">
      <c r="B299" s="121" t="s">
        <v>326</v>
      </c>
      <c r="C299" s="77" t="s">
        <v>327</v>
      </c>
      <c r="D299" s="77" t="s">
        <v>323</v>
      </c>
      <c r="E299" s="1699"/>
      <c r="F299" s="1699"/>
      <c r="G299" s="1737" t="s">
        <v>1091</v>
      </c>
      <c r="H299" s="1737"/>
      <c r="I299" s="1754"/>
      <c r="J299" s="1755"/>
    </row>
    <row r="300" spans="2:10" ht="12.75">
      <c r="B300" s="96" t="s">
        <v>328</v>
      </c>
      <c r="C300" s="77" t="s">
        <v>329</v>
      </c>
      <c r="D300" s="77" t="s">
        <v>325</v>
      </c>
      <c r="E300" s="1699">
        <v>1686</v>
      </c>
      <c r="F300" s="1699"/>
      <c r="G300" s="1749">
        <v>1686</v>
      </c>
      <c r="H300" s="1749"/>
      <c r="I300" s="1754"/>
      <c r="J300" s="1755"/>
    </row>
    <row r="301" spans="2:10" ht="13.5" thickBot="1">
      <c r="B301" s="122" t="s">
        <v>330</v>
      </c>
      <c r="C301" s="88" t="s">
        <v>331</v>
      </c>
      <c r="D301" s="88" t="s">
        <v>327</v>
      </c>
      <c r="E301" s="1756">
        <v>1498</v>
      </c>
      <c r="F301" s="1756"/>
      <c r="G301" s="1757">
        <v>1498</v>
      </c>
      <c r="H301" s="1757"/>
      <c r="I301" s="1758"/>
      <c r="J301" s="1759"/>
    </row>
    <row r="302" spans="2:10" ht="22.5" thickBot="1">
      <c r="B302" s="72" t="s">
        <v>332</v>
      </c>
      <c r="C302" s="73" t="s">
        <v>333</v>
      </c>
      <c r="D302" s="73" t="s">
        <v>329</v>
      </c>
      <c r="E302" s="1761">
        <f>E239+E270+E301</f>
        <v>167036</v>
      </c>
      <c r="F302" s="1761"/>
      <c r="G302" s="1762">
        <f>G239+G270+G301</f>
        <v>167036</v>
      </c>
      <c r="H302" s="1762"/>
      <c r="I302" s="1763"/>
      <c r="J302" s="1764"/>
    </row>
    <row r="303" spans="2:10" s="112" customFormat="1" ht="13.5" thickBot="1">
      <c r="B303" s="72" t="s">
        <v>334</v>
      </c>
      <c r="C303" s="110" t="s">
        <v>335</v>
      </c>
      <c r="D303" s="110" t="s">
        <v>331</v>
      </c>
      <c r="E303" s="1765">
        <f>E302+E210</f>
        <v>2552590</v>
      </c>
      <c r="F303" s="1765"/>
      <c r="G303" s="1721">
        <f>G302+G210</f>
        <v>2089273</v>
      </c>
      <c r="H303" s="1721"/>
      <c r="I303" s="1763" t="s">
        <v>1091</v>
      </c>
      <c r="J303" s="1764"/>
    </row>
    <row r="304" spans="7:8" ht="12.75">
      <c r="G304" s="1766"/>
      <c r="H304" s="1766"/>
    </row>
    <row r="305" ht="15">
      <c r="J305" s="66"/>
    </row>
    <row r="306" spans="2:8" ht="15.75">
      <c r="B306" s="1580" t="s">
        <v>336</v>
      </c>
      <c r="C306" s="1580"/>
      <c r="D306" s="1580"/>
      <c r="E306" s="1580"/>
      <c r="F306" s="1580"/>
      <c r="G306" s="1580"/>
      <c r="H306" s="1580"/>
    </row>
    <row r="307" spans="2:9" ht="15.75">
      <c r="B307" s="1580" t="s">
        <v>1078</v>
      </c>
      <c r="C307" s="1580"/>
      <c r="D307" s="1580"/>
      <c r="E307" s="1580"/>
      <c r="F307" s="1580"/>
      <c r="G307" s="1580"/>
      <c r="H307" s="1580"/>
      <c r="I307" s="1580"/>
    </row>
    <row r="308" spans="2:9" ht="15.75">
      <c r="B308" s="1580" t="s">
        <v>337</v>
      </c>
      <c r="C308" s="1580"/>
      <c r="D308" s="1580"/>
      <c r="E308" s="1580"/>
      <c r="F308" s="1580"/>
      <c r="G308" s="1580"/>
      <c r="H308" s="1580"/>
      <c r="I308" s="1580"/>
    </row>
    <row r="309" spans="2:9" ht="15.75">
      <c r="B309" s="1580">
        <v>2013</v>
      </c>
      <c r="C309" s="1580"/>
      <c r="D309" s="1580"/>
      <c r="E309" s="1580"/>
      <c r="F309" s="1580"/>
      <c r="G309" s="1580"/>
      <c r="H309" s="1580"/>
      <c r="I309" s="1580"/>
    </row>
    <row r="310" spans="2:7" ht="13.5" thickBot="1">
      <c r="B310" s="123"/>
      <c r="C310" s="123"/>
      <c r="D310" s="123"/>
      <c r="E310" s="1760" t="s">
        <v>1080</v>
      </c>
      <c r="F310" s="1760"/>
      <c r="G310" s="1760"/>
    </row>
    <row r="311" spans="2:6" ht="24.75" customHeight="1" thickTop="1">
      <c r="B311" s="1771" t="s">
        <v>338</v>
      </c>
      <c r="C311" s="124"/>
      <c r="D311" s="1773" t="s">
        <v>1082</v>
      </c>
      <c r="E311" s="1775" t="s">
        <v>1086</v>
      </c>
      <c r="F311" s="1776"/>
    </row>
    <row r="312" spans="2:6" ht="13.5" customHeight="1" thickBot="1">
      <c r="B312" s="1772"/>
      <c r="C312" s="125"/>
      <c r="D312" s="1774"/>
      <c r="E312" s="1777"/>
      <c r="F312" s="1778"/>
    </row>
    <row r="313" spans="2:6" ht="13.5" thickBot="1">
      <c r="B313" s="126">
        <v>1</v>
      </c>
      <c r="C313" s="110"/>
      <c r="D313" s="127">
        <v>2</v>
      </c>
      <c r="E313" s="1779">
        <v>3</v>
      </c>
      <c r="F313" s="1780"/>
    </row>
    <row r="314" spans="2:6" ht="12.75">
      <c r="B314" s="128" t="s">
        <v>339</v>
      </c>
      <c r="C314" s="129"/>
      <c r="D314" s="130" t="s">
        <v>1088</v>
      </c>
      <c r="E314" s="1781">
        <v>998173</v>
      </c>
      <c r="F314" s="1782"/>
    </row>
    <row r="315" spans="2:6" ht="12.75">
      <c r="B315" s="78" t="s">
        <v>340</v>
      </c>
      <c r="C315" s="131"/>
      <c r="D315" s="132" t="s">
        <v>1090</v>
      </c>
      <c r="E315" s="1783">
        <v>894903</v>
      </c>
      <c r="F315" s="1784"/>
    </row>
    <row r="316" spans="2:6" ht="13.5" thickBot="1">
      <c r="B316" s="133" t="s">
        <v>341</v>
      </c>
      <c r="C316" s="134"/>
      <c r="D316" s="135" t="s">
        <v>1093</v>
      </c>
      <c r="E316" s="1767"/>
      <c r="F316" s="1768"/>
    </row>
    <row r="317" spans="2:6" ht="13.5" thickBot="1">
      <c r="B317" s="72" t="s">
        <v>342</v>
      </c>
      <c r="C317" s="136"/>
      <c r="D317" s="137" t="s">
        <v>1095</v>
      </c>
      <c r="E317" s="1789">
        <f>E314+E315</f>
        <v>1893076</v>
      </c>
      <c r="F317" s="1790"/>
    </row>
    <row r="318" spans="2:6" ht="14.25" customHeight="1" thickBot="1">
      <c r="B318" s="72" t="s">
        <v>432</v>
      </c>
      <c r="C318" s="136"/>
      <c r="D318" s="137" t="s">
        <v>1097</v>
      </c>
      <c r="E318" s="1785">
        <f>E319+E320</f>
        <v>106978</v>
      </c>
      <c r="F318" s="1786"/>
    </row>
    <row r="319" spans="2:6" ht="12.75">
      <c r="B319" s="128" t="s">
        <v>433</v>
      </c>
      <c r="C319" s="129"/>
      <c r="D319" s="130" t="s">
        <v>1099</v>
      </c>
      <c r="E319" s="1781">
        <v>97071</v>
      </c>
      <c r="F319" s="1782"/>
    </row>
    <row r="320" spans="2:6" ht="13.5" thickBot="1">
      <c r="B320" s="133" t="s">
        <v>434</v>
      </c>
      <c r="C320" s="134"/>
      <c r="D320" s="135" t="s">
        <v>1101</v>
      </c>
      <c r="E320" s="1767">
        <v>9907</v>
      </c>
      <c r="F320" s="1768"/>
    </row>
    <row r="321" spans="2:6" ht="13.5" thickBot="1">
      <c r="B321" s="72" t="s">
        <v>435</v>
      </c>
      <c r="C321" s="136"/>
      <c r="D321" s="137" t="s">
        <v>1103</v>
      </c>
      <c r="E321" s="1769">
        <v>-6673</v>
      </c>
      <c r="F321" s="1770"/>
    </row>
    <row r="322" spans="2:6" ht="13.5" thickBot="1">
      <c r="B322" s="72" t="s">
        <v>343</v>
      </c>
      <c r="C322" s="136"/>
      <c r="D322" s="137" t="s">
        <v>805</v>
      </c>
      <c r="E322" s="1785">
        <f>E318+E321</f>
        <v>100305</v>
      </c>
      <c r="F322" s="1786"/>
    </row>
    <row r="323" spans="2:6" ht="22.5">
      <c r="B323" s="84" t="s">
        <v>344</v>
      </c>
      <c r="C323" s="138"/>
      <c r="D323" s="130" t="s">
        <v>824</v>
      </c>
      <c r="E323" s="1787">
        <f>E324+E325+E326+E327</f>
        <v>50791</v>
      </c>
      <c r="F323" s="1788"/>
    </row>
    <row r="324" spans="2:6" ht="12.75">
      <c r="B324" s="78" t="s">
        <v>345</v>
      </c>
      <c r="C324" s="131"/>
      <c r="D324" s="132" t="s">
        <v>811</v>
      </c>
      <c r="E324" s="1783"/>
      <c r="F324" s="1784"/>
    </row>
    <row r="325" spans="2:6" ht="12.75">
      <c r="B325" s="78" t="s">
        <v>346</v>
      </c>
      <c r="C325" s="131"/>
      <c r="D325" s="132" t="s">
        <v>899</v>
      </c>
      <c r="E325" s="1783"/>
      <c r="F325" s="1784"/>
    </row>
    <row r="326" spans="2:6" ht="12.75">
      <c r="B326" s="78" t="s">
        <v>347</v>
      </c>
      <c r="C326" s="131"/>
      <c r="D326" s="132" t="s">
        <v>902</v>
      </c>
      <c r="E326" s="1783">
        <v>50791</v>
      </c>
      <c r="F326" s="1784"/>
    </row>
    <row r="327" spans="2:6" ht="12.75">
      <c r="B327" s="78" t="s">
        <v>348</v>
      </c>
      <c r="C327" s="131"/>
      <c r="D327" s="132" t="s">
        <v>900</v>
      </c>
      <c r="E327" s="1783"/>
      <c r="F327" s="1784"/>
    </row>
    <row r="328" spans="2:6" ht="22.5">
      <c r="B328" s="80" t="s">
        <v>349</v>
      </c>
      <c r="C328" s="139"/>
      <c r="D328" s="132" t="s">
        <v>901</v>
      </c>
      <c r="E328" s="1795">
        <f>E329+E330+E331+E332</f>
        <v>36124</v>
      </c>
      <c r="F328" s="1796"/>
    </row>
    <row r="329" spans="2:6" ht="12.75">
      <c r="B329" s="78" t="s">
        <v>350</v>
      </c>
      <c r="C329" s="131"/>
      <c r="D329" s="132" t="s">
        <v>903</v>
      </c>
      <c r="E329" s="1783"/>
      <c r="F329" s="1784"/>
    </row>
    <row r="330" spans="2:6" ht="12.75">
      <c r="B330" s="78" t="s">
        <v>351</v>
      </c>
      <c r="C330" s="131"/>
      <c r="D330" s="132" t="s">
        <v>904</v>
      </c>
      <c r="E330" s="1783">
        <v>14405</v>
      </c>
      <c r="F330" s="1784"/>
    </row>
    <row r="331" spans="2:6" ht="22.5">
      <c r="B331" s="78" t="s">
        <v>352</v>
      </c>
      <c r="C331" s="131"/>
      <c r="D331" s="132" t="s">
        <v>976</v>
      </c>
      <c r="E331" s="1783">
        <v>11386</v>
      </c>
      <c r="F331" s="1784"/>
    </row>
    <row r="332" spans="2:6" ht="12" customHeight="1">
      <c r="B332" s="78" t="s">
        <v>353</v>
      </c>
      <c r="C332" s="131"/>
      <c r="D332" s="132" t="s">
        <v>977</v>
      </c>
      <c r="E332" s="1783">
        <f>E333+E334+E335+E336</f>
        <v>10333</v>
      </c>
      <c r="F332" s="1784"/>
    </row>
    <row r="333" spans="2:6" ht="12.75">
      <c r="B333" s="94" t="s">
        <v>354</v>
      </c>
      <c r="C333" s="140"/>
      <c r="D333" s="132" t="s">
        <v>978</v>
      </c>
      <c r="E333" s="1783">
        <v>3927</v>
      </c>
      <c r="F333" s="1784"/>
    </row>
    <row r="334" spans="2:6" ht="12.75">
      <c r="B334" s="141" t="s">
        <v>355</v>
      </c>
      <c r="C334" s="142"/>
      <c r="D334" s="132" t="s">
        <v>979</v>
      </c>
      <c r="E334" s="1783"/>
      <c r="F334" s="1784"/>
    </row>
    <row r="335" spans="2:6" ht="12.75">
      <c r="B335" s="141" t="s">
        <v>356</v>
      </c>
      <c r="C335" s="142"/>
      <c r="D335" s="132" t="s">
        <v>980</v>
      </c>
      <c r="E335" s="1783"/>
      <c r="F335" s="1784"/>
    </row>
    <row r="336" spans="2:6" ht="12.75">
      <c r="B336" s="141" t="s">
        <v>357</v>
      </c>
      <c r="C336" s="142"/>
      <c r="D336" s="132" t="s">
        <v>981</v>
      </c>
      <c r="E336" s="1783">
        <v>6406</v>
      </c>
      <c r="F336" s="1784"/>
    </row>
    <row r="337" spans="2:6" ht="13.5" thickBot="1">
      <c r="B337" s="81" t="s">
        <v>358</v>
      </c>
      <c r="C337" s="143"/>
      <c r="D337" s="135" t="s">
        <v>983</v>
      </c>
      <c r="E337" s="1793">
        <v>8977</v>
      </c>
      <c r="F337" s="1794"/>
    </row>
    <row r="338" spans="2:6" ht="13.5" thickBot="1">
      <c r="B338" s="72" t="s">
        <v>359</v>
      </c>
      <c r="C338" s="136"/>
      <c r="D338" s="137" t="s">
        <v>984</v>
      </c>
      <c r="E338" s="1791">
        <f>E328+E323+E337</f>
        <v>95892</v>
      </c>
      <c r="F338" s="1792"/>
    </row>
    <row r="339" spans="2:6" ht="13.5" thickBot="1">
      <c r="B339" s="72" t="s">
        <v>360</v>
      </c>
      <c r="C339" s="136"/>
      <c r="D339" s="137" t="s">
        <v>985</v>
      </c>
      <c r="E339" s="1791">
        <f>E317+E322+E338</f>
        <v>2089273</v>
      </c>
      <c r="F339" s="1792"/>
    </row>
    <row r="340" spans="2:6" ht="15">
      <c r="B340" s="144" t="s">
        <v>1091</v>
      </c>
      <c r="E340" s="145"/>
      <c r="F340" s="145"/>
    </row>
    <row r="341" spans="5:6" ht="12.75">
      <c r="E341" s="145"/>
      <c r="F341" s="145"/>
    </row>
  </sheetData>
  <sheetProtection/>
  <mergeCells count="1036">
    <mergeCell ref="E326:F326"/>
    <mergeCell ref="E327:F327"/>
    <mergeCell ref="E328:F328"/>
    <mergeCell ref="E329:F329"/>
    <mergeCell ref="E330:F330"/>
    <mergeCell ref="E331:F331"/>
    <mergeCell ref="E338:F338"/>
    <mergeCell ref="E339:F339"/>
    <mergeCell ref="E332:F332"/>
    <mergeCell ref="E333:F333"/>
    <mergeCell ref="E334:F334"/>
    <mergeCell ref="E335:F335"/>
    <mergeCell ref="E336:F336"/>
    <mergeCell ref="E337:F337"/>
    <mergeCell ref="E322:F322"/>
    <mergeCell ref="E323:F323"/>
    <mergeCell ref="E324:F324"/>
    <mergeCell ref="E325:F325"/>
    <mergeCell ref="E316:F316"/>
    <mergeCell ref="E317:F317"/>
    <mergeCell ref="E318:F318"/>
    <mergeCell ref="E319:F319"/>
    <mergeCell ref="B307:I307"/>
    <mergeCell ref="B308:I308"/>
    <mergeCell ref="E320:F320"/>
    <mergeCell ref="E321:F321"/>
    <mergeCell ref="B311:B312"/>
    <mergeCell ref="D311:D312"/>
    <mergeCell ref="E311:F312"/>
    <mergeCell ref="E313:F313"/>
    <mergeCell ref="E314:F314"/>
    <mergeCell ref="E315:F315"/>
    <mergeCell ref="B309:I309"/>
    <mergeCell ref="E310:G310"/>
    <mergeCell ref="E302:F302"/>
    <mergeCell ref="G302:H302"/>
    <mergeCell ref="I302:J302"/>
    <mergeCell ref="E303:F303"/>
    <mergeCell ref="G303:H303"/>
    <mergeCell ref="I303:J303"/>
    <mergeCell ref="G304:H304"/>
    <mergeCell ref="B306:H306"/>
    <mergeCell ref="E300:F300"/>
    <mergeCell ref="G300:H300"/>
    <mergeCell ref="I300:J300"/>
    <mergeCell ref="E301:F301"/>
    <mergeCell ref="G301:H301"/>
    <mergeCell ref="I301:J301"/>
    <mergeCell ref="E298:F298"/>
    <mergeCell ref="G298:H298"/>
    <mergeCell ref="I298:J298"/>
    <mergeCell ref="E299:F299"/>
    <mergeCell ref="G299:H299"/>
    <mergeCell ref="I299:J299"/>
    <mergeCell ref="E296:F296"/>
    <mergeCell ref="G296:H296"/>
    <mergeCell ref="I296:J296"/>
    <mergeCell ref="E297:F297"/>
    <mergeCell ref="G297:H297"/>
    <mergeCell ref="I297:J297"/>
    <mergeCell ref="E294:F294"/>
    <mergeCell ref="G294:H294"/>
    <mergeCell ref="I294:J294"/>
    <mergeCell ref="E295:F295"/>
    <mergeCell ref="G295:H295"/>
    <mergeCell ref="I295:J295"/>
    <mergeCell ref="E292:F292"/>
    <mergeCell ref="G292:H292"/>
    <mergeCell ref="I292:J292"/>
    <mergeCell ref="E293:F293"/>
    <mergeCell ref="G293:H293"/>
    <mergeCell ref="I293:J293"/>
    <mergeCell ref="E290:F290"/>
    <mergeCell ref="G290:H290"/>
    <mergeCell ref="I290:J290"/>
    <mergeCell ref="E291:F291"/>
    <mergeCell ref="G291:H291"/>
    <mergeCell ref="I291:J291"/>
    <mergeCell ref="E288:F288"/>
    <mergeCell ref="G288:H288"/>
    <mergeCell ref="I288:J288"/>
    <mergeCell ref="E289:F289"/>
    <mergeCell ref="G289:H289"/>
    <mergeCell ref="I289:J289"/>
    <mergeCell ref="E286:F286"/>
    <mergeCell ref="G286:H286"/>
    <mergeCell ref="I286:J286"/>
    <mergeCell ref="E287:F287"/>
    <mergeCell ref="G287:H287"/>
    <mergeCell ref="I287:J287"/>
    <mergeCell ref="E284:F284"/>
    <mergeCell ref="G284:H284"/>
    <mergeCell ref="I284:J284"/>
    <mergeCell ref="E285:F285"/>
    <mergeCell ref="G285:H285"/>
    <mergeCell ref="I285:J285"/>
    <mergeCell ref="E282:F282"/>
    <mergeCell ref="G282:H282"/>
    <mergeCell ref="I282:J282"/>
    <mergeCell ref="E283:F283"/>
    <mergeCell ref="G283:H283"/>
    <mergeCell ref="I283:J283"/>
    <mergeCell ref="E277:F277"/>
    <mergeCell ref="G277:H277"/>
    <mergeCell ref="I277:J277"/>
    <mergeCell ref="B279:B281"/>
    <mergeCell ref="C279:C281"/>
    <mergeCell ref="D279:D281"/>
    <mergeCell ref="E279:F280"/>
    <mergeCell ref="G279:H280"/>
    <mergeCell ref="I279:J280"/>
    <mergeCell ref="E281:J281"/>
    <mergeCell ref="E275:F275"/>
    <mergeCell ref="G275:H275"/>
    <mergeCell ref="I275:J275"/>
    <mergeCell ref="E276:F276"/>
    <mergeCell ref="G276:H276"/>
    <mergeCell ref="I276:J276"/>
    <mergeCell ref="E273:F273"/>
    <mergeCell ref="G273:H273"/>
    <mergeCell ref="I273:J273"/>
    <mergeCell ref="E274:F274"/>
    <mergeCell ref="G274:H274"/>
    <mergeCell ref="I274:J274"/>
    <mergeCell ref="E271:F271"/>
    <mergeCell ref="G271:H271"/>
    <mergeCell ref="I271:J271"/>
    <mergeCell ref="E272:F272"/>
    <mergeCell ref="G272:H272"/>
    <mergeCell ref="I272:J272"/>
    <mergeCell ref="E269:F269"/>
    <mergeCell ref="G269:H269"/>
    <mergeCell ref="I269:J269"/>
    <mergeCell ref="E270:F270"/>
    <mergeCell ref="G270:H270"/>
    <mergeCell ref="I270:J270"/>
    <mergeCell ref="E267:F267"/>
    <mergeCell ref="G267:H267"/>
    <mergeCell ref="I267:J267"/>
    <mergeCell ref="E268:F268"/>
    <mergeCell ref="G268:H268"/>
    <mergeCell ref="I268:J268"/>
    <mergeCell ref="E265:F265"/>
    <mergeCell ref="G265:H265"/>
    <mergeCell ref="I265:J265"/>
    <mergeCell ref="E266:F266"/>
    <mergeCell ref="G266:H266"/>
    <mergeCell ref="I266:J266"/>
    <mergeCell ref="E263:F263"/>
    <mergeCell ref="G263:H263"/>
    <mergeCell ref="I263:J263"/>
    <mergeCell ref="E264:F264"/>
    <mergeCell ref="G264:H264"/>
    <mergeCell ref="I264:J264"/>
    <mergeCell ref="E261:F261"/>
    <mergeCell ref="G261:H261"/>
    <mergeCell ref="I261:J261"/>
    <mergeCell ref="E262:F262"/>
    <mergeCell ref="G262:H262"/>
    <mergeCell ref="I262:J262"/>
    <mergeCell ref="E259:F259"/>
    <mergeCell ref="G259:H259"/>
    <mergeCell ref="I259:J259"/>
    <mergeCell ref="E260:F260"/>
    <mergeCell ref="G260:H260"/>
    <mergeCell ref="I260:J260"/>
    <mergeCell ref="E257:F257"/>
    <mergeCell ref="G257:H257"/>
    <mergeCell ref="I257:J257"/>
    <mergeCell ref="E258:F258"/>
    <mergeCell ref="G258:H258"/>
    <mergeCell ref="I258:J258"/>
    <mergeCell ref="E255:F255"/>
    <mergeCell ref="G255:H255"/>
    <mergeCell ref="I255:J255"/>
    <mergeCell ref="E256:F256"/>
    <mergeCell ref="G256:H256"/>
    <mergeCell ref="I256:J256"/>
    <mergeCell ref="E253:F253"/>
    <mergeCell ref="G253:H253"/>
    <mergeCell ref="I253:J253"/>
    <mergeCell ref="E254:F254"/>
    <mergeCell ref="G254:H254"/>
    <mergeCell ref="I254:J254"/>
    <mergeCell ref="E251:F251"/>
    <mergeCell ref="G251:H251"/>
    <mergeCell ref="I251:J251"/>
    <mergeCell ref="E252:F252"/>
    <mergeCell ref="G252:H252"/>
    <mergeCell ref="I252:J252"/>
    <mergeCell ref="E249:F249"/>
    <mergeCell ref="G249:H249"/>
    <mergeCell ref="I249:J249"/>
    <mergeCell ref="E250:F250"/>
    <mergeCell ref="G250:H250"/>
    <mergeCell ref="I250:J250"/>
    <mergeCell ref="E247:F247"/>
    <mergeCell ref="G247:H247"/>
    <mergeCell ref="I247:J247"/>
    <mergeCell ref="E248:F248"/>
    <mergeCell ref="G248:H248"/>
    <mergeCell ref="I248:J248"/>
    <mergeCell ref="E245:F245"/>
    <mergeCell ref="G245:H245"/>
    <mergeCell ref="I245:J245"/>
    <mergeCell ref="E246:F246"/>
    <mergeCell ref="G246:H246"/>
    <mergeCell ref="I246:J246"/>
    <mergeCell ref="E243:F243"/>
    <mergeCell ref="G243:H243"/>
    <mergeCell ref="I243:J243"/>
    <mergeCell ref="E244:F244"/>
    <mergeCell ref="G244:H244"/>
    <mergeCell ref="I244:J244"/>
    <mergeCell ref="E241:F241"/>
    <mergeCell ref="G241:H241"/>
    <mergeCell ref="I241:J241"/>
    <mergeCell ref="E242:F242"/>
    <mergeCell ref="G242:H242"/>
    <mergeCell ref="I242:J242"/>
    <mergeCell ref="E239:F239"/>
    <mergeCell ref="G239:H239"/>
    <mergeCell ref="I239:J239"/>
    <mergeCell ref="E240:F240"/>
    <mergeCell ref="G240:H240"/>
    <mergeCell ref="I240:J240"/>
    <mergeCell ref="E237:F237"/>
    <mergeCell ref="G237:H237"/>
    <mergeCell ref="I237:J237"/>
    <mergeCell ref="E238:F238"/>
    <mergeCell ref="G238:H238"/>
    <mergeCell ref="I238:J238"/>
    <mergeCell ref="E235:F235"/>
    <mergeCell ref="G235:H235"/>
    <mergeCell ref="I235:J235"/>
    <mergeCell ref="E236:F236"/>
    <mergeCell ref="G236:H236"/>
    <mergeCell ref="I236:J236"/>
    <mergeCell ref="E233:F233"/>
    <mergeCell ref="G233:H233"/>
    <mergeCell ref="I233:J233"/>
    <mergeCell ref="E234:F234"/>
    <mergeCell ref="G234:H234"/>
    <mergeCell ref="I234:J234"/>
    <mergeCell ref="E231:F231"/>
    <mergeCell ref="G231:H231"/>
    <mergeCell ref="I231:J231"/>
    <mergeCell ref="E232:F232"/>
    <mergeCell ref="G232:H232"/>
    <mergeCell ref="I232:J232"/>
    <mergeCell ref="E226:F226"/>
    <mergeCell ref="G226:H226"/>
    <mergeCell ref="I226:J226"/>
    <mergeCell ref="B228:B230"/>
    <mergeCell ref="C228:C230"/>
    <mergeCell ref="D228:D230"/>
    <mergeCell ref="E228:F229"/>
    <mergeCell ref="G228:H229"/>
    <mergeCell ref="I228:J229"/>
    <mergeCell ref="E230:J230"/>
    <mergeCell ref="E224:F224"/>
    <mergeCell ref="G224:H224"/>
    <mergeCell ref="I224:J224"/>
    <mergeCell ref="E225:F225"/>
    <mergeCell ref="G225:H225"/>
    <mergeCell ref="I225:J225"/>
    <mergeCell ref="E222:F222"/>
    <mergeCell ref="G222:H222"/>
    <mergeCell ref="I222:J222"/>
    <mergeCell ref="E223:F223"/>
    <mergeCell ref="G223:H223"/>
    <mergeCell ref="I223:J223"/>
    <mergeCell ref="E220:F220"/>
    <mergeCell ref="G220:H220"/>
    <mergeCell ref="I220:J220"/>
    <mergeCell ref="E221:F221"/>
    <mergeCell ref="G221:H221"/>
    <mergeCell ref="I221:J221"/>
    <mergeCell ref="E218:F218"/>
    <mergeCell ref="G218:H218"/>
    <mergeCell ref="I218:J218"/>
    <mergeCell ref="E219:F219"/>
    <mergeCell ref="G219:H219"/>
    <mergeCell ref="I219:J219"/>
    <mergeCell ref="E216:F216"/>
    <mergeCell ref="G216:H216"/>
    <mergeCell ref="I216:J216"/>
    <mergeCell ref="E217:F217"/>
    <mergeCell ref="G217:H217"/>
    <mergeCell ref="I217:J217"/>
    <mergeCell ref="E214:F214"/>
    <mergeCell ref="G214:H214"/>
    <mergeCell ref="I214:J214"/>
    <mergeCell ref="E215:F215"/>
    <mergeCell ref="G215:H215"/>
    <mergeCell ref="I215:J215"/>
    <mergeCell ref="E212:F212"/>
    <mergeCell ref="G212:H212"/>
    <mergeCell ref="I212:J212"/>
    <mergeCell ref="E213:F213"/>
    <mergeCell ref="G213:H213"/>
    <mergeCell ref="I213:J213"/>
    <mergeCell ref="E210:F210"/>
    <mergeCell ref="G210:H210"/>
    <mergeCell ref="I210:J210"/>
    <mergeCell ref="E211:F211"/>
    <mergeCell ref="G211:H211"/>
    <mergeCell ref="I211:J211"/>
    <mergeCell ref="E208:F208"/>
    <mergeCell ref="G208:H208"/>
    <mergeCell ref="I208:J208"/>
    <mergeCell ref="E209:F209"/>
    <mergeCell ref="G209:H209"/>
    <mergeCell ref="I209:J209"/>
    <mergeCell ref="E206:F206"/>
    <mergeCell ref="G206:H206"/>
    <mergeCell ref="I206:J206"/>
    <mergeCell ref="E207:F207"/>
    <mergeCell ref="G207:H207"/>
    <mergeCell ref="I207:J207"/>
    <mergeCell ref="E204:F204"/>
    <mergeCell ref="G204:H204"/>
    <mergeCell ref="I204:J204"/>
    <mergeCell ref="E205:F205"/>
    <mergeCell ref="G205:H205"/>
    <mergeCell ref="I205:J205"/>
    <mergeCell ref="E202:F202"/>
    <mergeCell ref="G202:H202"/>
    <mergeCell ref="I202:J202"/>
    <mergeCell ref="E203:F203"/>
    <mergeCell ref="G203:H203"/>
    <mergeCell ref="I203:J203"/>
    <mergeCell ref="E200:F200"/>
    <mergeCell ref="G200:H200"/>
    <mergeCell ref="I200:J200"/>
    <mergeCell ref="E201:F201"/>
    <mergeCell ref="G201:H201"/>
    <mergeCell ref="I201:J201"/>
    <mergeCell ref="E198:F198"/>
    <mergeCell ref="G198:H198"/>
    <mergeCell ref="I198:J198"/>
    <mergeCell ref="E199:F199"/>
    <mergeCell ref="G199:H199"/>
    <mergeCell ref="I199:J199"/>
    <mergeCell ref="E196:F196"/>
    <mergeCell ref="G196:H196"/>
    <mergeCell ref="I196:J196"/>
    <mergeCell ref="E197:F197"/>
    <mergeCell ref="G197:H197"/>
    <mergeCell ref="I197:J197"/>
    <mergeCell ref="E194:F194"/>
    <mergeCell ref="G194:H194"/>
    <mergeCell ref="I194:J194"/>
    <mergeCell ref="E195:F195"/>
    <mergeCell ref="G195:H195"/>
    <mergeCell ref="I195:J195"/>
    <mergeCell ref="E192:F192"/>
    <mergeCell ref="G192:H192"/>
    <mergeCell ref="I192:J192"/>
    <mergeCell ref="E193:F193"/>
    <mergeCell ref="G193:H193"/>
    <mergeCell ref="I193:J193"/>
    <mergeCell ref="E190:F190"/>
    <mergeCell ref="G190:H190"/>
    <mergeCell ref="I190:J190"/>
    <mergeCell ref="E191:F191"/>
    <mergeCell ref="G191:H191"/>
    <mergeCell ref="I191:J191"/>
    <mergeCell ref="E188:F188"/>
    <mergeCell ref="G188:H188"/>
    <mergeCell ref="I188:J188"/>
    <mergeCell ref="E189:F189"/>
    <mergeCell ref="G189:H189"/>
    <mergeCell ref="I189:J189"/>
    <mergeCell ref="E186:F186"/>
    <mergeCell ref="G186:H186"/>
    <mergeCell ref="I186:J186"/>
    <mergeCell ref="E187:F187"/>
    <mergeCell ref="G187:H187"/>
    <mergeCell ref="I187:J187"/>
    <mergeCell ref="E185:F185"/>
    <mergeCell ref="G185:H185"/>
    <mergeCell ref="I185:J185"/>
    <mergeCell ref="I183:J183"/>
    <mergeCell ref="E183:F183"/>
    <mergeCell ref="G183:H183"/>
    <mergeCell ref="E184:F184"/>
    <mergeCell ref="G184:H184"/>
    <mergeCell ref="I184:J184"/>
    <mergeCell ref="E182:F182"/>
    <mergeCell ref="G182:H182"/>
    <mergeCell ref="C176:D176"/>
    <mergeCell ref="E176:F176"/>
    <mergeCell ref="G176:H176"/>
    <mergeCell ref="I176:J176"/>
    <mergeCell ref="I182:J182"/>
    <mergeCell ref="B179:B181"/>
    <mergeCell ref="C179:C181"/>
    <mergeCell ref="D179:D181"/>
    <mergeCell ref="E179:F180"/>
    <mergeCell ref="G179:H180"/>
    <mergeCell ref="I179:J180"/>
    <mergeCell ref="E181:J181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1:D172"/>
    <mergeCell ref="E171:F172"/>
    <mergeCell ref="G171:H172"/>
    <mergeCell ref="I171:J172"/>
    <mergeCell ref="C173:D173"/>
    <mergeCell ref="E173:F173"/>
    <mergeCell ref="G173:H173"/>
    <mergeCell ref="I173:J173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26:D126"/>
    <mergeCell ref="C130:D130"/>
    <mergeCell ref="E130:F130"/>
    <mergeCell ref="G130:H130"/>
    <mergeCell ref="I130:J130"/>
    <mergeCell ref="C129:D129"/>
    <mergeCell ref="E129:F129"/>
    <mergeCell ref="G129:H129"/>
    <mergeCell ref="I129:J129"/>
    <mergeCell ref="C128:D128"/>
    <mergeCell ref="E128:F128"/>
    <mergeCell ref="G128:H128"/>
    <mergeCell ref="I128:J128"/>
    <mergeCell ref="C127:D127"/>
    <mergeCell ref="E127:F127"/>
    <mergeCell ref="G127:H127"/>
    <mergeCell ref="I127:J127"/>
    <mergeCell ref="E126:F126"/>
    <mergeCell ref="G126:H126"/>
    <mergeCell ref="I126:J126"/>
    <mergeCell ref="I124:J124"/>
    <mergeCell ref="C123:D123"/>
    <mergeCell ref="E123:F123"/>
    <mergeCell ref="G123:H123"/>
    <mergeCell ref="I123:J123"/>
    <mergeCell ref="E125:F125"/>
    <mergeCell ref="I125:J125"/>
    <mergeCell ref="G120:H121"/>
    <mergeCell ref="C124:D124"/>
    <mergeCell ref="E124:F124"/>
    <mergeCell ref="G124:H124"/>
    <mergeCell ref="C125:D125"/>
    <mergeCell ref="B120:B122"/>
    <mergeCell ref="C120:D122"/>
    <mergeCell ref="E120:F121"/>
    <mergeCell ref="G125:H125"/>
    <mergeCell ref="I120:J121"/>
    <mergeCell ref="E122:J122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C74:D74"/>
    <mergeCell ref="E74:F74"/>
    <mergeCell ref="G74:H74"/>
    <mergeCell ref="I74:J74"/>
    <mergeCell ref="C75:D75"/>
    <mergeCell ref="E75:F75"/>
    <mergeCell ref="G75:H75"/>
    <mergeCell ref="I75:J75"/>
    <mergeCell ref="C72:D72"/>
    <mergeCell ref="E72:F72"/>
    <mergeCell ref="G72:H72"/>
    <mergeCell ref="I72:J72"/>
    <mergeCell ref="C73:D73"/>
    <mergeCell ref="E73:F73"/>
    <mergeCell ref="G73:H73"/>
    <mergeCell ref="I73:J73"/>
    <mergeCell ref="C70:D70"/>
    <mergeCell ref="E70:F70"/>
    <mergeCell ref="G70:H70"/>
    <mergeCell ref="I70:J70"/>
    <mergeCell ref="C71:D71"/>
    <mergeCell ref="E71:F71"/>
    <mergeCell ref="G71:H71"/>
    <mergeCell ref="I71:J71"/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C65:D65"/>
    <mergeCell ref="E65:F65"/>
    <mergeCell ref="G65:H65"/>
    <mergeCell ref="I65:J65"/>
    <mergeCell ref="C64:D64"/>
    <mergeCell ref="E64:F64"/>
    <mergeCell ref="G64:H64"/>
    <mergeCell ref="I64:J64"/>
    <mergeCell ref="E59:F59"/>
    <mergeCell ref="G59:H59"/>
    <mergeCell ref="I61:J62"/>
    <mergeCell ref="E63:J63"/>
    <mergeCell ref="B61:B63"/>
    <mergeCell ref="C61:D63"/>
    <mergeCell ref="E61:F62"/>
    <mergeCell ref="G61:H62"/>
    <mergeCell ref="I59:J59"/>
    <mergeCell ref="C59:D59"/>
    <mergeCell ref="C58:D58"/>
    <mergeCell ref="E58:F58"/>
    <mergeCell ref="G58:H58"/>
    <mergeCell ref="I58:J58"/>
    <mergeCell ref="C57:D57"/>
    <mergeCell ref="E57:F57"/>
    <mergeCell ref="G57:H57"/>
    <mergeCell ref="I57:J57"/>
    <mergeCell ref="C55:D55"/>
    <mergeCell ref="E55:F55"/>
    <mergeCell ref="G55:H55"/>
    <mergeCell ref="I55:J55"/>
    <mergeCell ref="C56:D56"/>
    <mergeCell ref="E56:F56"/>
    <mergeCell ref="G56:H56"/>
    <mergeCell ref="I56:J56"/>
    <mergeCell ref="B52:B53"/>
    <mergeCell ref="C52:D53"/>
    <mergeCell ref="E52:F53"/>
    <mergeCell ref="G52:H53"/>
    <mergeCell ref="I52:J53"/>
    <mergeCell ref="C54:D54"/>
    <mergeCell ref="E54:F54"/>
    <mergeCell ref="G54:H54"/>
    <mergeCell ref="I54:J54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B31:B32"/>
    <mergeCell ref="C31:D32"/>
    <mergeCell ref="E31:F32"/>
    <mergeCell ref="G31:H32"/>
    <mergeCell ref="I31:J32"/>
    <mergeCell ref="C33:D33"/>
    <mergeCell ref="E33:F33"/>
    <mergeCell ref="G33:H33"/>
    <mergeCell ref="I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8:D18"/>
    <mergeCell ref="E18:F18"/>
    <mergeCell ref="G18:H18"/>
    <mergeCell ref="I18:J18"/>
    <mergeCell ref="C17:D17"/>
    <mergeCell ref="E17:F17"/>
    <mergeCell ref="G17:H17"/>
    <mergeCell ref="I17:J17"/>
    <mergeCell ref="C16:D16"/>
    <mergeCell ref="E16:F16"/>
    <mergeCell ref="G16:H16"/>
    <mergeCell ref="I16:J16"/>
    <mergeCell ref="C15:D15"/>
    <mergeCell ref="E15:F15"/>
    <mergeCell ref="G15:H15"/>
    <mergeCell ref="I15:J15"/>
    <mergeCell ref="B10:B12"/>
    <mergeCell ref="C10:D12"/>
    <mergeCell ref="E10:F11"/>
    <mergeCell ref="G10:H11"/>
    <mergeCell ref="E13:F13"/>
    <mergeCell ref="G13:H13"/>
    <mergeCell ref="D9:E9"/>
    <mergeCell ref="C14:D14"/>
    <mergeCell ref="E14:F14"/>
    <mergeCell ref="G14:H14"/>
    <mergeCell ref="I14:J14"/>
    <mergeCell ref="F9:K9"/>
    <mergeCell ref="I13:J13"/>
    <mergeCell ref="B3:K3"/>
    <mergeCell ref="B4:K4"/>
    <mergeCell ref="B5:K5"/>
    <mergeCell ref="B6:K6"/>
    <mergeCell ref="C13:D13"/>
    <mergeCell ref="B7:K7"/>
    <mergeCell ref="I10:J11"/>
    <mergeCell ref="E12:J12"/>
    <mergeCell ref="B8:K8"/>
    <mergeCell ref="B9:C9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Header>&amp;R11.1. sz. melléklet
.../2014.(....) Egyek Önk. r.
</oddHeader>
  </headerFooter>
  <rowBreaks count="5" manualBreakCount="5">
    <brk id="60" max="10" man="1"/>
    <brk id="118" max="10" man="1"/>
    <brk id="177" max="10" man="1"/>
    <brk id="226" max="10" man="1"/>
    <brk id="27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2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49.375" style="205" customWidth="1"/>
    <col min="2" max="2" width="32.25390625" style="205" customWidth="1"/>
    <col min="3" max="3" width="14.25390625" style="205" customWidth="1"/>
    <col min="4" max="4" width="16.375" style="205" customWidth="1"/>
    <col min="5" max="5" width="16.125" style="205" customWidth="1"/>
    <col min="6" max="6" width="16.125" style="630" customWidth="1"/>
    <col min="7" max="7" width="15.625" style="205" customWidth="1"/>
    <col min="8" max="9" width="17.375" style="205" customWidth="1"/>
    <col min="10" max="10" width="17.875" style="205" customWidth="1"/>
    <col min="11" max="16384" width="9.125" style="205" customWidth="1"/>
  </cols>
  <sheetData>
    <row r="1" spans="1:16" ht="36.75" customHeight="1">
      <c r="A1" s="1445" t="s">
        <v>1285</v>
      </c>
      <c r="B1" s="1445"/>
      <c r="C1" s="1445"/>
      <c r="D1" s="1445"/>
      <c r="E1" s="1445"/>
      <c r="F1" s="1445"/>
      <c r="G1" s="818"/>
      <c r="H1" s="818"/>
      <c r="I1" s="818"/>
      <c r="J1" s="818"/>
      <c r="K1" s="818"/>
      <c r="L1" s="818"/>
      <c r="M1" s="818"/>
      <c r="N1" s="818"/>
      <c r="O1" s="818"/>
      <c r="P1" s="818"/>
    </row>
    <row r="6" spans="1:6" ht="16.5" thickBot="1">
      <c r="A6" s="750" t="s">
        <v>501</v>
      </c>
      <c r="B6" s="751" t="s">
        <v>863</v>
      </c>
      <c r="C6" s="751" t="s">
        <v>963</v>
      </c>
      <c r="D6" s="751" t="s">
        <v>964</v>
      </c>
      <c r="E6" s="751" t="s">
        <v>965</v>
      </c>
      <c r="F6" s="752" t="s">
        <v>1014</v>
      </c>
    </row>
    <row r="7" spans="1:6" ht="16.5" thickBot="1">
      <c r="A7" s="1446" t="s">
        <v>523</v>
      </c>
      <c r="B7" s="753" t="s">
        <v>951</v>
      </c>
      <c r="C7" s="754"/>
      <c r="D7" s="755"/>
      <c r="E7" s="755"/>
      <c r="F7" s="756"/>
    </row>
    <row r="8" spans="1:6" ht="32.25" thickBot="1">
      <c r="A8" s="1446"/>
      <c r="B8" s="757" t="s">
        <v>503</v>
      </c>
      <c r="C8" s="758"/>
      <c r="D8" s="759"/>
      <c r="E8" s="759"/>
      <c r="F8" s="760"/>
    </row>
    <row r="9" spans="1:6" ht="16.5" thickBot="1">
      <c r="A9" s="1446"/>
      <c r="B9" s="757" t="s">
        <v>504</v>
      </c>
      <c r="C9" s="758"/>
      <c r="D9" s="759"/>
      <c r="E9" s="759"/>
      <c r="F9" s="760"/>
    </row>
    <row r="10" spans="1:6" ht="16.5" thickBot="1">
      <c r="A10" s="1446"/>
      <c r="B10" s="757" t="s">
        <v>505</v>
      </c>
      <c r="C10" s="758"/>
      <c r="D10" s="759"/>
      <c r="E10" s="759"/>
      <c r="F10" s="760"/>
    </row>
    <row r="11" spans="1:6" ht="32.25" thickBot="1">
      <c r="A11" s="1446"/>
      <c r="B11" s="757" t="s">
        <v>506</v>
      </c>
      <c r="C11" s="758"/>
      <c r="D11" s="759"/>
      <c r="E11" s="759"/>
      <c r="F11" s="760"/>
    </row>
    <row r="12" spans="1:6" ht="16.5" thickBot="1">
      <c r="A12" s="1446"/>
      <c r="B12" s="757" t="s">
        <v>960</v>
      </c>
      <c r="C12" s="758"/>
      <c r="D12" s="759"/>
      <c r="E12" s="759"/>
      <c r="F12" s="760"/>
    </row>
    <row r="13" spans="1:6" ht="16.5" thickBot="1">
      <c r="A13" s="1446"/>
      <c r="B13" s="757" t="s">
        <v>973</v>
      </c>
      <c r="C13" s="758"/>
      <c r="D13" s="759"/>
      <c r="E13" s="759"/>
      <c r="F13" s="760"/>
    </row>
    <row r="14" spans="1:6" ht="16.5" thickBot="1">
      <c r="A14" s="1446"/>
      <c r="B14" s="757" t="s">
        <v>507</v>
      </c>
      <c r="C14" s="758"/>
      <c r="D14" s="759"/>
      <c r="E14" s="759"/>
      <c r="F14" s="760"/>
    </row>
    <row r="15" spans="1:6" ht="16.5" thickBot="1">
      <c r="A15" s="1446"/>
      <c r="B15" s="757" t="s">
        <v>508</v>
      </c>
      <c r="C15" s="758"/>
      <c r="D15" s="759"/>
      <c r="E15" s="759"/>
      <c r="F15" s="760"/>
    </row>
    <row r="16" spans="1:6" ht="32.25" thickBot="1">
      <c r="A16" s="1446"/>
      <c r="B16" s="757" t="s">
        <v>509</v>
      </c>
      <c r="C16" s="758"/>
      <c r="D16" s="759"/>
      <c r="E16" s="759"/>
      <c r="F16" s="760"/>
    </row>
    <row r="17" spans="1:6" ht="16.5" thickBot="1">
      <c r="A17" s="1446"/>
      <c r="B17" s="757" t="s">
        <v>510</v>
      </c>
      <c r="C17" s="758"/>
      <c r="D17" s="759"/>
      <c r="E17" s="759"/>
      <c r="F17" s="760"/>
    </row>
    <row r="18" spans="1:6" ht="16.5" thickBot="1">
      <c r="A18" s="1446"/>
      <c r="B18" s="761" t="s">
        <v>511</v>
      </c>
      <c r="C18" s="762">
        <v>763</v>
      </c>
      <c r="D18" s="763">
        <v>763</v>
      </c>
      <c r="E18" s="763">
        <v>763</v>
      </c>
      <c r="F18" s="764">
        <f>E18/D18*100</f>
        <v>100</v>
      </c>
    </row>
    <row r="19" spans="1:6" ht="16.5" thickBot="1">
      <c r="A19" s="1446"/>
      <c r="B19" s="765" t="s">
        <v>810</v>
      </c>
      <c r="C19" s="773">
        <f>SUM(C7:C18)</f>
        <v>763</v>
      </c>
      <c r="D19" s="767">
        <f>SUM(D7:D18)</f>
        <v>763</v>
      </c>
      <c r="E19" s="767">
        <f>SUM(E7:E18)</f>
        <v>763</v>
      </c>
      <c r="F19" s="752">
        <f>E19/D19*100</f>
        <v>100</v>
      </c>
    </row>
    <row r="20" spans="1:6" ht="16.5" thickBot="1">
      <c r="A20" s="1447" t="s">
        <v>502</v>
      </c>
      <c r="B20" s="753" t="s">
        <v>951</v>
      </c>
      <c r="C20" s="754"/>
      <c r="D20" s="755"/>
      <c r="E20" s="755"/>
      <c r="F20" s="756"/>
    </row>
    <row r="21" spans="1:6" ht="32.25" thickBot="1">
      <c r="A21" s="1447"/>
      <c r="B21" s="757" t="s">
        <v>503</v>
      </c>
      <c r="C21" s="758"/>
      <c r="D21" s="759"/>
      <c r="E21" s="759"/>
      <c r="F21" s="760"/>
    </row>
    <row r="22" spans="1:6" ht="16.5" thickBot="1">
      <c r="A22" s="1447"/>
      <c r="B22" s="757" t="s">
        <v>504</v>
      </c>
      <c r="C22" s="758"/>
      <c r="D22" s="759"/>
      <c r="E22" s="759"/>
      <c r="F22" s="760"/>
    </row>
    <row r="23" spans="1:6" ht="16.5" thickBot="1">
      <c r="A23" s="1447"/>
      <c r="B23" s="757" t="s">
        <v>505</v>
      </c>
      <c r="C23" s="758">
        <v>340323</v>
      </c>
      <c r="D23" s="759">
        <v>340323</v>
      </c>
      <c r="E23" s="759">
        <v>28473</v>
      </c>
      <c r="F23" s="764">
        <f>E23/D23*100</f>
        <v>8.366463624262831</v>
      </c>
    </row>
    <row r="24" spans="1:6" ht="16.5" thickBot="1">
      <c r="A24" s="1447"/>
      <c r="B24" s="757" t="s">
        <v>960</v>
      </c>
      <c r="C24" s="758"/>
      <c r="D24" s="759"/>
      <c r="E24" s="759"/>
      <c r="F24" s="764"/>
    </row>
    <row r="25" spans="1:6" ht="16.5" thickBot="1">
      <c r="A25" s="1447"/>
      <c r="B25" s="757" t="s">
        <v>973</v>
      </c>
      <c r="C25" s="758">
        <v>7206</v>
      </c>
      <c r="D25" s="759">
        <v>7206</v>
      </c>
      <c r="E25" s="759">
        <v>6546</v>
      </c>
      <c r="F25" s="764">
        <f>E25/D25*100</f>
        <v>90.84096586178185</v>
      </c>
    </row>
    <row r="26" spans="1:6" ht="16.5" thickBot="1">
      <c r="A26" s="1447"/>
      <c r="B26" s="757" t="s">
        <v>507</v>
      </c>
      <c r="C26" s="758"/>
      <c r="D26" s="759"/>
      <c r="E26" s="759"/>
      <c r="F26" s="760"/>
    </row>
    <row r="27" spans="1:6" ht="16.5" thickBot="1">
      <c r="A27" s="1447"/>
      <c r="B27" s="757" t="s">
        <v>508</v>
      </c>
      <c r="C27" s="758"/>
      <c r="D27" s="759"/>
      <c r="E27" s="759"/>
      <c r="F27" s="760"/>
    </row>
    <row r="28" spans="1:6" ht="32.25" thickBot="1">
      <c r="A28" s="1447"/>
      <c r="B28" s="757" t="s">
        <v>509</v>
      </c>
      <c r="C28" s="758"/>
      <c r="D28" s="759"/>
      <c r="E28" s="759"/>
      <c r="F28" s="760"/>
    </row>
    <row r="29" spans="1:6" ht="16.5" thickBot="1">
      <c r="A29" s="1447"/>
      <c r="B29" s="757" t="s">
        <v>510</v>
      </c>
      <c r="C29" s="758"/>
      <c r="D29" s="759"/>
      <c r="E29" s="759"/>
      <c r="F29" s="760"/>
    </row>
    <row r="30" spans="1:6" ht="16.5" thickBot="1">
      <c r="A30" s="1447"/>
      <c r="B30" s="761" t="s">
        <v>511</v>
      </c>
      <c r="C30" s="762"/>
      <c r="D30" s="763"/>
      <c r="E30" s="763"/>
      <c r="F30" s="764"/>
    </row>
    <row r="31" spans="1:6" ht="16.5" thickBot="1">
      <c r="A31" s="1447"/>
      <c r="B31" s="765" t="s">
        <v>810</v>
      </c>
      <c r="C31" s="766">
        <f>SUM(C20:C30)</f>
        <v>347529</v>
      </c>
      <c r="D31" s="767">
        <f>SUM(D20:D30)</f>
        <v>347529</v>
      </c>
      <c r="E31" s="767">
        <f>SUM(E20:E30)</f>
        <v>35019</v>
      </c>
      <c r="F31" s="752">
        <f>E31/D31*100</f>
        <v>10.076569149624923</v>
      </c>
    </row>
    <row r="32" spans="1:6" ht="16.5" thickBot="1">
      <c r="A32" s="1448" t="s">
        <v>512</v>
      </c>
      <c r="B32" s="768" t="s">
        <v>951</v>
      </c>
      <c r="C32" s="769"/>
      <c r="D32" s="770"/>
      <c r="E32" s="770"/>
      <c r="F32" s="771"/>
    </row>
    <row r="33" spans="1:6" ht="32.25" thickBot="1">
      <c r="A33" s="1448"/>
      <c r="B33" s="757" t="s">
        <v>503</v>
      </c>
      <c r="C33" s="758"/>
      <c r="D33" s="759"/>
      <c r="E33" s="759"/>
      <c r="F33" s="760"/>
    </row>
    <row r="34" spans="1:6" ht="16.5" thickBot="1">
      <c r="A34" s="1448"/>
      <c r="B34" s="757" t="s">
        <v>504</v>
      </c>
      <c r="C34" s="758"/>
      <c r="D34" s="759"/>
      <c r="E34" s="759"/>
      <c r="F34" s="760"/>
    </row>
    <row r="35" spans="1:6" ht="16.5" thickBot="1">
      <c r="A35" s="1448"/>
      <c r="B35" s="757" t="s">
        <v>505</v>
      </c>
      <c r="C35" s="758"/>
      <c r="D35" s="759"/>
      <c r="E35" s="759"/>
      <c r="F35" s="760"/>
    </row>
    <row r="36" spans="1:6" ht="32.25" thickBot="1">
      <c r="A36" s="1448"/>
      <c r="B36" s="757" t="s">
        <v>506</v>
      </c>
      <c r="C36" s="758"/>
      <c r="D36" s="759"/>
      <c r="E36" s="759"/>
      <c r="F36" s="760"/>
    </row>
    <row r="37" spans="1:6" ht="16.5" thickBot="1">
      <c r="A37" s="1448"/>
      <c r="B37" s="757" t="s">
        <v>960</v>
      </c>
      <c r="C37" s="758"/>
      <c r="D37" s="759"/>
      <c r="E37" s="759"/>
      <c r="F37" s="760"/>
    </row>
    <row r="38" spans="1:6" ht="16.5" thickBot="1">
      <c r="A38" s="1448"/>
      <c r="B38" s="757" t="s">
        <v>973</v>
      </c>
      <c r="C38" s="758"/>
      <c r="D38" s="759"/>
      <c r="E38" s="759"/>
      <c r="F38" s="760"/>
    </row>
    <row r="39" spans="1:6" ht="16.5" thickBot="1">
      <c r="A39" s="1448"/>
      <c r="B39" s="757" t="s">
        <v>507</v>
      </c>
      <c r="C39" s="758"/>
      <c r="D39" s="759"/>
      <c r="E39" s="759"/>
      <c r="F39" s="764"/>
    </row>
    <row r="40" spans="1:6" ht="16.5" thickBot="1">
      <c r="A40" s="1448"/>
      <c r="B40" s="757" t="s">
        <v>508</v>
      </c>
      <c r="C40" s="758"/>
      <c r="D40" s="759"/>
      <c r="E40" s="759"/>
      <c r="F40" s="764"/>
    </row>
    <row r="41" spans="1:6" ht="32.25" thickBot="1">
      <c r="A41" s="1448"/>
      <c r="B41" s="757" t="s">
        <v>509</v>
      </c>
      <c r="C41" s="758"/>
      <c r="D41" s="759"/>
      <c r="E41" s="759"/>
      <c r="F41" s="764"/>
    </row>
    <row r="42" spans="1:6" ht="16.5" thickBot="1">
      <c r="A42" s="1448"/>
      <c r="B42" s="757" t="s">
        <v>510</v>
      </c>
      <c r="C42" s="758"/>
      <c r="D42" s="759"/>
      <c r="E42" s="759"/>
      <c r="F42" s="764"/>
    </row>
    <row r="43" spans="1:6" ht="16.5" thickBot="1">
      <c r="A43" s="1448"/>
      <c r="B43" s="761" t="s">
        <v>511</v>
      </c>
      <c r="C43" s="762">
        <v>16467</v>
      </c>
      <c r="D43" s="763">
        <v>16467</v>
      </c>
      <c r="E43" s="763">
        <v>16467</v>
      </c>
      <c r="F43" s="764">
        <f>E43/D43*100</f>
        <v>100</v>
      </c>
    </row>
    <row r="44" spans="1:6" ht="16.5" thickBot="1">
      <c r="A44" s="1448"/>
      <c r="B44" s="765" t="s">
        <v>810</v>
      </c>
      <c r="C44" s="766">
        <f>SUM(C32:C43)</f>
        <v>16467</v>
      </c>
      <c r="D44" s="767">
        <f>SUM(D32:D43)</f>
        <v>16467</v>
      </c>
      <c r="E44" s="767">
        <f>SUM(E32:E43)</f>
        <v>16467</v>
      </c>
      <c r="F44" s="752">
        <f>E44/D44*100</f>
        <v>100</v>
      </c>
    </row>
    <row r="45" spans="1:6" ht="16.5" thickBot="1">
      <c r="A45" s="1449" t="s">
        <v>513</v>
      </c>
      <c r="B45" s="753" t="s">
        <v>951</v>
      </c>
      <c r="C45" s="754"/>
      <c r="D45" s="755">
        <v>997</v>
      </c>
      <c r="E45" s="755">
        <v>997</v>
      </c>
      <c r="F45" s="764">
        <f>E45/D45*100</f>
        <v>100</v>
      </c>
    </row>
    <row r="46" spans="1:6" ht="32.25" thickBot="1">
      <c r="A46" s="1449"/>
      <c r="B46" s="757" t="s">
        <v>503</v>
      </c>
      <c r="C46" s="758"/>
      <c r="D46" s="759"/>
      <c r="E46" s="759"/>
      <c r="F46" s="760"/>
    </row>
    <row r="47" spans="1:6" ht="16.5" thickBot="1">
      <c r="A47" s="1449"/>
      <c r="B47" s="757" t="s">
        <v>504</v>
      </c>
      <c r="C47" s="758"/>
      <c r="D47" s="759"/>
      <c r="E47" s="759"/>
      <c r="F47" s="760"/>
    </row>
    <row r="48" spans="1:6" ht="16.5" thickBot="1">
      <c r="A48" s="1449"/>
      <c r="B48" s="757" t="s">
        <v>505</v>
      </c>
      <c r="C48" s="758">
        <v>15611</v>
      </c>
      <c r="D48" s="759">
        <v>17302</v>
      </c>
      <c r="E48" s="759">
        <v>3349</v>
      </c>
      <c r="F48" s="764">
        <f>E48/D48*100</f>
        <v>19.35614379840481</v>
      </c>
    </row>
    <row r="49" spans="1:6" ht="32.25" thickBot="1">
      <c r="A49" s="1449"/>
      <c r="B49" s="757" t="s">
        <v>506</v>
      </c>
      <c r="C49" s="758"/>
      <c r="D49" s="759"/>
      <c r="E49" s="759"/>
      <c r="F49" s="760"/>
    </row>
    <row r="50" spans="1:6" ht="16.5" thickBot="1">
      <c r="A50" s="1449"/>
      <c r="B50" s="757" t="s">
        <v>960</v>
      </c>
      <c r="C50" s="758"/>
      <c r="D50" s="759"/>
      <c r="E50" s="759"/>
      <c r="F50" s="760"/>
    </row>
    <row r="51" spans="1:6" ht="16.5" thickBot="1">
      <c r="A51" s="1449"/>
      <c r="B51" s="757" t="s">
        <v>973</v>
      </c>
      <c r="C51" s="758"/>
      <c r="D51" s="759"/>
      <c r="E51" s="759"/>
      <c r="F51" s="760"/>
    </row>
    <row r="52" spans="1:6" ht="16.5" thickBot="1">
      <c r="A52" s="1449"/>
      <c r="B52" s="757" t="s">
        <v>507</v>
      </c>
      <c r="C52" s="758"/>
      <c r="D52" s="759">
        <v>2502</v>
      </c>
      <c r="E52" s="759">
        <v>2502</v>
      </c>
      <c r="F52" s="764">
        <f>E52/D52*100</f>
        <v>100</v>
      </c>
    </row>
    <row r="53" spans="1:6" ht="16.5" thickBot="1">
      <c r="A53" s="1449"/>
      <c r="B53" s="757" t="s">
        <v>508</v>
      </c>
      <c r="C53" s="758"/>
      <c r="D53" s="759">
        <v>19</v>
      </c>
      <c r="E53" s="759">
        <v>19</v>
      </c>
      <c r="F53" s="764">
        <f>E53/D53*100</f>
        <v>100</v>
      </c>
    </row>
    <row r="54" spans="1:6" ht="32.25" thickBot="1">
      <c r="A54" s="1449"/>
      <c r="B54" s="757" t="s">
        <v>509</v>
      </c>
      <c r="C54" s="758"/>
      <c r="D54" s="759"/>
      <c r="E54" s="759"/>
      <c r="F54" s="760"/>
    </row>
    <row r="55" spans="1:6" ht="16.5" thickBot="1">
      <c r="A55" s="1449"/>
      <c r="B55" s="757" t="s">
        <v>510</v>
      </c>
      <c r="C55" s="758"/>
      <c r="D55" s="759"/>
      <c r="E55" s="759"/>
      <c r="F55" s="760"/>
    </row>
    <row r="56" spans="1:6" ht="16.5" thickBot="1">
      <c r="A56" s="1449"/>
      <c r="B56" s="761" t="s">
        <v>511</v>
      </c>
      <c r="C56" s="762">
        <v>4558</v>
      </c>
      <c r="D56" s="763">
        <v>4558</v>
      </c>
      <c r="E56" s="763">
        <v>4558</v>
      </c>
      <c r="F56" s="764">
        <f>E56/D56*100</f>
        <v>100</v>
      </c>
    </row>
    <row r="57" spans="1:6" ht="16.5" thickBot="1">
      <c r="A57" s="1449"/>
      <c r="B57" s="765" t="s">
        <v>810</v>
      </c>
      <c r="C57" s="766">
        <f>SUM(C45:C56)</f>
        <v>20169</v>
      </c>
      <c r="D57" s="767">
        <f>SUM(D45:D56)</f>
        <v>25378</v>
      </c>
      <c r="E57" s="767">
        <f>SUM(E45:E56)</f>
        <v>11425</v>
      </c>
      <c r="F57" s="752">
        <f>E57/D57*100</f>
        <v>45.01930806210103</v>
      </c>
    </row>
    <row r="58" spans="1:6" ht="16.5" thickBot="1">
      <c r="A58" s="1448" t="s">
        <v>514</v>
      </c>
      <c r="B58" s="768" t="s">
        <v>951</v>
      </c>
      <c r="C58" s="769">
        <v>2017</v>
      </c>
      <c r="D58" s="770">
        <v>3559</v>
      </c>
      <c r="E58" s="770">
        <v>3457</v>
      </c>
      <c r="F58" s="764">
        <f>E58/D58*100</f>
        <v>97.13402641191345</v>
      </c>
    </row>
    <row r="59" spans="1:6" ht="32.25" thickBot="1">
      <c r="A59" s="1448"/>
      <c r="B59" s="757" t="s">
        <v>503</v>
      </c>
      <c r="C59" s="758"/>
      <c r="D59" s="759"/>
      <c r="E59" s="759"/>
      <c r="F59" s="760"/>
    </row>
    <row r="60" spans="1:6" ht="16.5" thickBot="1">
      <c r="A60" s="1448"/>
      <c r="B60" s="757" t="s">
        <v>504</v>
      </c>
      <c r="C60" s="758"/>
      <c r="D60" s="759"/>
      <c r="E60" s="759"/>
      <c r="F60" s="760"/>
    </row>
    <row r="61" spans="1:6" ht="16.5" thickBot="1">
      <c r="A61" s="1448"/>
      <c r="B61" s="757" t="s">
        <v>505</v>
      </c>
      <c r="C61" s="758"/>
      <c r="D61" s="759"/>
      <c r="E61" s="759"/>
      <c r="F61" s="760"/>
    </row>
    <row r="62" spans="1:6" ht="32.25" thickBot="1">
      <c r="A62" s="1448"/>
      <c r="B62" s="757" t="s">
        <v>506</v>
      </c>
      <c r="C62" s="758"/>
      <c r="D62" s="759"/>
      <c r="E62" s="759"/>
      <c r="F62" s="760"/>
    </row>
    <row r="63" spans="1:6" ht="16.5" thickBot="1">
      <c r="A63" s="1448"/>
      <c r="B63" s="757" t="s">
        <v>960</v>
      </c>
      <c r="C63" s="758"/>
      <c r="D63" s="759"/>
      <c r="E63" s="759"/>
      <c r="F63" s="760"/>
    </row>
    <row r="64" spans="1:6" ht="16.5" thickBot="1">
      <c r="A64" s="1448"/>
      <c r="B64" s="757" t="s">
        <v>973</v>
      </c>
      <c r="C64" s="758"/>
      <c r="D64" s="759"/>
      <c r="E64" s="759"/>
      <c r="F64" s="760"/>
    </row>
    <row r="65" spans="1:6" ht="16.5" thickBot="1">
      <c r="A65" s="1448"/>
      <c r="B65" s="757" t="s">
        <v>507</v>
      </c>
      <c r="C65" s="758"/>
      <c r="D65" s="759"/>
      <c r="E65" s="759"/>
      <c r="F65" s="760"/>
    </row>
    <row r="66" spans="1:6" ht="16.5" thickBot="1">
      <c r="A66" s="1448"/>
      <c r="B66" s="757" t="s">
        <v>508</v>
      </c>
      <c r="C66" s="758"/>
      <c r="D66" s="759"/>
      <c r="E66" s="759"/>
      <c r="F66" s="760"/>
    </row>
    <row r="67" spans="1:6" ht="32.25" thickBot="1">
      <c r="A67" s="1448"/>
      <c r="B67" s="757" t="s">
        <v>509</v>
      </c>
      <c r="C67" s="758"/>
      <c r="D67" s="759"/>
      <c r="E67" s="759"/>
      <c r="F67" s="760"/>
    </row>
    <row r="68" spans="1:6" ht="16.5" thickBot="1">
      <c r="A68" s="1448"/>
      <c r="B68" s="757" t="s">
        <v>510</v>
      </c>
      <c r="C68" s="758"/>
      <c r="D68" s="759"/>
      <c r="E68" s="759"/>
      <c r="F68" s="760"/>
    </row>
    <row r="69" spans="1:6" ht="16.5" thickBot="1">
      <c r="A69" s="1448"/>
      <c r="B69" s="761" t="s">
        <v>511</v>
      </c>
      <c r="C69" s="762"/>
      <c r="D69" s="763"/>
      <c r="E69" s="763"/>
      <c r="F69" s="764"/>
    </row>
    <row r="70" spans="1:6" ht="16.5" thickBot="1">
      <c r="A70" s="1448"/>
      <c r="B70" s="765" t="s">
        <v>810</v>
      </c>
      <c r="C70" s="766">
        <f>SUM(C58:C69)</f>
        <v>2017</v>
      </c>
      <c r="D70" s="767">
        <f>SUM(D58:D69)</f>
        <v>3559</v>
      </c>
      <c r="E70" s="767">
        <f>SUM(E58:E69)</f>
        <v>3457</v>
      </c>
      <c r="F70" s="752">
        <f>E70/D70*100</f>
        <v>97.13402641191345</v>
      </c>
    </row>
    <row r="71" spans="1:6" ht="16.5" thickBot="1">
      <c r="A71" s="1449" t="s">
        <v>515</v>
      </c>
      <c r="B71" s="753" t="s">
        <v>951</v>
      </c>
      <c r="C71" s="754">
        <v>9487</v>
      </c>
      <c r="D71" s="755">
        <v>12202</v>
      </c>
      <c r="E71" s="755">
        <v>11685</v>
      </c>
      <c r="F71" s="764">
        <f>E71/D71*100</f>
        <v>95.76298967382397</v>
      </c>
    </row>
    <row r="72" spans="1:6" ht="32.25" thickBot="1">
      <c r="A72" s="1449"/>
      <c r="B72" s="757" t="s">
        <v>503</v>
      </c>
      <c r="C72" s="758"/>
      <c r="D72" s="759"/>
      <c r="E72" s="759"/>
      <c r="F72" s="760"/>
    </row>
    <row r="73" spans="1:6" ht="16.5" thickBot="1">
      <c r="A73" s="1449"/>
      <c r="B73" s="757" t="s">
        <v>504</v>
      </c>
      <c r="C73" s="758"/>
      <c r="D73" s="759"/>
      <c r="E73" s="759"/>
      <c r="F73" s="760"/>
    </row>
    <row r="74" spans="1:6" ht="16.5" thickBot="1">
      <c r="A74" s="1449"/>
      <c r="B74" s="757" t="s">
        <v>505</v>
      </c>
      <c r="C74" s="758"/>
      <c r="D74" s="759"/>
      <c r="E74" s="759"/>
      <c r="F74" s="760"/>
    </row>
    <row r="75" spans="1:6" ht="32.25" thickBot="1">
      <c r="A75" s="1449"/>
      <c r="B75" s="757" t="s">
        <v>506</v>
      </c>
      <c r="C75" s="758"/>
      <c r="D75" s="759"/>
      <c r="E75" s="759"/>
      <c r="F75" s="760"/>
    </row>
    <row r="76" spans="1:6" ht="16.5" thickBot="1">
      <c r="A76" s="1449"/>
      <c r="B76" s="757" t="s">
        <v>960</v>
      </c>
      <c r="C76" s="758"/>
      <c r="D76" s="759"/>
      <c r="E76" s="759"/>
      <c r="F76" s="760"/>
    </row>
    <row r="77" spans="1:6" ht="16.5" thickBot="1">
      <c r="A77" s="1449"/>
      <c r="B77" s="757" t="s">
        <v>973</v>
      </c>
      <c r="C77" s="758"/>
      <c r="D77" s="759"/>
      <c r="E77" s="759"/>
      <c r="F77" s="760"/>
    </row>
    <row r="78" spans="1:6" ht="16.5" thickBot="1">
      <c r="A78" s="1449"/>
      <c r="B78" s="757" t="s">
        <v>507</v>
      </c>
      <c r="C78" s="758"/>
      <c r="D78" s="759"/>
      <c r="E78" s="759"/>
      <c r="F78" s="760"/>
    </row>
    <row r="79" spans="1:6" ht="16.5" thickBot="1">
      <c r="A79" s="1449"/>
      <c r="B79" s="757" t="s">
        <v>508</v>
      </c>
      <c r="C79" s="758"/>
      <c r="D79" s="759"/>
      <c r="E79" s="759"/>
      <c r="F79" s="760"/>
    </row>
    <row r="80" spans="1:6" ht="32.25" thickBot="1">
      <c r="A80" s="1449"/>
      <c r="B80" s="757" t="s">
        <v>509</v>
      </c>
      <c r="C80" s="758"/>
      <c r="D80" s="759"/>
      <c r="E80" s="759"/>
      <c r="F80" s="760"/>
    </row>
    <row r="81" spans="1:6" ht="16.5" thickBot="1">
      <c r="A81" s="1449"/>
      <c r="B81" s="757" t="s">
        <v>510</v>
      </c>
      <c r="C81" s="758"/>
      <c r="D81" s="759"/>
      <c r="E81" s="759"/>
      <c r="F81" s="760"/>
    </row>
    <row r="82" spans="1:6" ht="16.5" thickBot="1">
      <c r="A82" s="1449"/>
      <c r="B82" s="761" t="s">
        <v>511</v>
      </c>
      <c r="C82" s="762"/>
      <c r="D82" s="763"/>
      <c r="E82" s="763"/>
      <c r="F82" s="764"/>
    </row>
    <row r="83" spans="1:6" ht="16.5" thickBot="1">
      <c r="A83" s="1449"/>
      <c r="B83" s="765" t="s">
        <v>810</v>
      </c>
      <c r="C83" s="766">
        <f>SUM(C71:C82)</f>
        <v>9487</v>
      </c>
      <c r="D83" s="767">
        <f>SUM(D71:D82)</f>
        <v>12202</v>
      </c>
      <c r="E83" s="767">
        <f>SUM(E71:E82)</f>
        <v>11685</v>
      </c>
      <c r="F83" s="752">
        <f>E83/D83*100</f>
        <v>95.76298967382397</v>
      </c>
    </row>
    <row r="84" spans="1:6" ht="16.5" thickBot="1">
      <c r="A84" s="750" t="s">
        <v>501</v>
      </c>
      <c r="B84" s="751" t="s">
        <v>863</v>
      </c>
      <c r="C84" s="751" t="s">
        <v>963</v>
      </c>
      <c r="D84" s="751" t="s">
        <v>964</v>
      </c>
      <c r="E84" s="751" t="s">
        <v>965</v>
      </c>
      <c r="F84" s="752" t="s">
        <v>1014</v>
      </c>
    </row>
    <row r="85" spans="1:6" ht="16.5" thickBot="1">
      <c r="A85" s="1448" t="s">
        <v>969</v>
      </c>
      <c r="B85" s="768" t="s">
        <v>951</v>
      </c>
      <c r="C85" s="769"/>
      <c r="D85" s="770">
        <v>101</v>
      </c>
      <c r="E85" s="770">
        <v>101</v>
      </c>
      <c r="F85" s="764">
        <f>E85/D85*100</f>
        <v>100</v>
      </c>
    </row>
    <row r="86" spans="1:6" ht="32.25" thickBot="1">
      <c r="A86" s="1448"/>
      <c r="B86" s="757" t="s">
        <v>503</v>
      </c>
      <c r="C86" s="758"/>
      <c r="D86" s="759"/>
      <c r="E86" s="759"/>
      <c r="F86" s="760"/>
    </row>
    <row r="87" spans="1:6" ht="16.5" thickBot="1">
      <c r="A87" s="1448"/>
      <c r="B87" s="757" t="s">
        <v>504</v>
      </c>
      <c r="C87" s="758"/>
      <c r="D87" s="759"/>
      <c r="E87" s="759"/>
      <c r="F87" s="760"/>
    </row>
    <row r="88" spans="1:6" ht="16.5" thickBot="1">
      <c r="A88" s="1448"/>
      <c r="B88" s="757" t="s">
        <v>505</v>
      </c>
      <c r="C88" s="758"/>
      <c r="D88" s="759"/>
      <c r="E88" s="759"/>
      <c r="F88" s="760"/>
    </row>
    <row r="89" spans="1:6" ht="32.25" thickBot="1">
      <c r="A89" s="1448"/>
      <c r="B89" s="757" t="s">
        <v>506</v>
      </c>
      <c r="C89" s="758"/>
      <c r="D89" s="759"/>
      <c r="E89" s="759"/>
      <c r="F89" s="760"/>
    </row>
    <row r="90" spans="1:6" ht="16.5" thickBot="1">
      <c r="A90" s="1448"/>
      <c r="B90" s="757" t="s">
        <v>960</v>
      </c>
      <c r="C90" s="758"/>
      <c r="D90" s="759"/>
      <c r="E90" s="759"/>
      <c r="F90" s="760"/>
    </row>
    <row r="91" spans="1:6" ht="16.5" thickBot="1">
      <c r="A91" s="1448"/>
      <c r="B91" s="757" t="s">
        <v>973</v>
      </c>
      <c r="C91" s="758"/>
      <c r="D91" s="759"/>
      <c r="E91" s="759"/>
      <c r="F91" s="760"/>
    </row>
    <row r="92" spans="1:6" ht="16.5" thickBot="1">
      <c r="A92" s="1448"/>
      <c r="B92" s="757" t="s">
        <v>507</v>
      </c>
      <c r="C92" s="758"/>
      <c r="D92" s="759"/>
      <c r="E92" s="759"/>
      <c r="F92" s="760"/>
    </row>
    <row r="93" spans="1:6" ht="16.5" thickBot="1">
      <c r="A93" s="1448"/>
      <c r="B93" s="757" t="s">
        <v>508</v>
      </c>
      <c r="C93" s="758"/>
      <c r="D93" s="759"/>
      <c r="E93" s="759"/>
      <c r="F93" s="760"/>
    </row>
    <row r="94" spans="1:6" ht="32.25" thickBot="1">
      <c r="A94" s="1448"/>
      <c r="B94" s="757" t="s">
        <v>509</v>
      </c>
      <c r="C94" s="758"/>
      <c r="D94" s="759"/>
      <c r="E94" s="759"/>
      <c r="F94" s="760"/>
    </row>
    <row r="95" spans="1:6" ht="16.5" thickBot="1">
      <c r="A95" s="1448"/>
      <c r="B95" s="757" t="s">
        <v>510</v>
      </c>
      <c r="C95" s="758"/>
      <c r="D95" s="759"/>
      <c r="E95" s="759"/>
      <c r="F95" s="760"/>
    </row>
    <row r="96" spans="1:6" ht="16.5" thickBot="1">
      <c r="A96" s="1448"/>
      <c r="B96" s="761" t="s">
        <v>511</v>
      </c>
      <c r="C96" s="762"/>
      <c r="D96" s="763"/>
      <c r="E96" s="763"/>
      <c r="F96" s="764"/>
    </row>
    <row r="97" spans="1:6" ht="16.5" thickBot="1">
      <c r="A97" s="1448"/>
      <c r="B97" s="765" t="s">
        <v>810</v>
      </c>
      <c r="C97" s="773">
        <f>SUM(C85:C96)</f>
        <v>0</v>
      </c>
      <c r="D97" s="767">
        <f>SUM(D85:D96)</f>
        <v>101</v>
      </c>
      <c r="E97" s="767">
        <f>SUM(E85:E96)</f>
        <v>101</v>
      </c>
      <c r="F97" s="752">
        <f>E97/D97*100</f>
        <v>100</v>
      </c>
    </row>
    <row r="98" spans="1:6" ht="16.5" thickBot="1">
      <c r="A98" s="1448" t="s">
        <v>524</v>
      </c>
      <c r="B98" s="768" t="s">
        <v>951</v>
      </c>
      <c r="C98" s="769"/>
      <c r="D98" s="770"/>
      <c r="E98" s="770">
        <v>106</v>
      </c>
      <c r="F98" s="771"/>
    </row>
    <row r="99" spans="1:6" ht="32.25" thickBot="1">
      <c r="A99" s="1448"/>
      <c r="B99" s="757" t="s">
        <v>503</v>
      </c>
      <c r="C99" s="758"/>
      <c r="D99" s="759"/>
      <c r="E99" s="759"/>
      <c r="F99" s="760"/>
    </row>
    <row r="100" spans="1:6" ht="16.5" thickBot="1">
      <c r="A100" s="1448"/>
      <c r="B100" s="757" t="s">
        <v>504</v>
      </c>
      <c r="C100" s="758"/>
      <c r="D100" s="759"/>
      <c r="E100" s="759"/>
      <c r="F100" s="760"/>
    </row>
    <row r="101" spans="1:6" ht="16.5" thickBot="1">
      <c r="A101" s="1448"/>
      <c r="B101" s="757" t="s">
        <v>505</v>
      </c>
      <c r="C101" s="758"/>
      <c r="D101" s="759"/>
      <c r="E101" s="759"/>
      <c r="F101" s="760"/>
    </row>
    <row r="102" spans="1:6" ht="32.25" thickBot="1">
      <c r="A102" s="1448"/>
      <c r="B102" s="757" t="s">
        <v>506</v>
      </c>
      <c r="C102" s="758"/>
      <c r="D102" s="759"/>
      <c r="E102" s="759"/>
      <c r="F102" s="760"/>
    </row>
    <row r="103" spans="1:6" ht="16.5" thickBot="1">
      <c r="A103" s="1448"/>
      <c r="B103" s="757" t="s">
        <v>960</v>
      </c>
      <c r="C103" s="758"/>
      <c r="D103" s="759"/>
      <c r="E103" s="759"/>
      <c r="F103" s="760"/>
    </row>
    <row r="104" spans="1:6" ht="16.5" thickBot="1">
      <c r="A104" s="1448"/>
      <c r="B104" s="757" t="s">
        <v>973</v>
      </c>
      <c r="C104" s="758"/>
      <c r="D104" s="759">
        <v>60</v>
      </c>
      <c r="E104" s="759">
        <v>493</v>
      </c>
      <c r="F104" s="764">
        <f>E104/D104*100</f>
        <v>821.6666666666666</v>
      </c>
    </row>
    <row r="105" spans="1:6" ht="16.5" thickBot="1">
      <c r="A105" s="1448"/>
      <c r="B105" s="757" t="s">
        <v>507</v>
      </c>
      <c r="C105" s="758"/>
      <c r="D105" s="759"/>
      <c r="E105" s="759"/>
      <c r="F105" s="760"/>
    </row>
    <row r="106" spans="1:6" ht="16.5" thickBot="1">
      <c r="A106" s="1448"/>
      <c r="B106" s="757" t="s">
        <v>508</v>
      </c>
      <c r="C106" s="758"/>
      <c r="D106" s="759"/>
      <c r="E106" s="759"/>
      <c r="F106" s="760"/>
    </row>
    <row r="107" spans="1:6" ht="32.25" thickBot="1">
      <c r="A107" s="1448"/>
      <c r="B107" s="757" t="s">
        <v>509</v>
      </c>
      <c r="C107" s="758"/>
      <c r="D107" s="759"/>
      <c r="E107" s="759"/>
      <c r="F107" s="760"/>
    </row>
    <row r="108" spans="1:6" ht="16.5" thickBot="1">
      <c r="A108" s="1448"/>
      <c r="B108" s="757" t="s">
        <v>510</v>
      </c>
      <c r="C108" s="758"/>
      <c r="D108" s="759"/>
      <c r="E108" s="759"/>
      <c r="F108" s="760"/>
    </row>
    <row r="109" spans="1:6" ht="16.5" thickBot="1">
      <c r="A109" s="1448"/>
      <c r="B109" s="821" t="s">
        <v>511</v>
      </c>
      <c r="C109" s="758"/>
      <c r="D109" s="759"/>
      <c r="E109" s="759"/>
      <c r="F109" s="760"/>
    </row>
    <row r="110" spans="1:6" ht="16.5" thickBot="1">
      <c r="A110" s="1448"/>
      <c r="B110" s="822" t="s">
        <v>810</v>
      </c>
      <c r="C110" s="823">
        <f>SUM(C98:C109)</f>
        <v>0</v>
      </c>
      <c r="D110" s="824">
        <f>SUM(D98:D109)</f>
        <v>60</v>
      </c>
      <c r="E110" s="824">
        <f>SUM(E98:E109)</f>
        <v>599</v>
      </c>
      <c r="F110" s="825">
        <f>E110/D110*100</f>
        <v>998.3333333333333</v>
      </c>
    </row>
    <row r="111" spans="1:6" ht="16.5" customHeight="1" thickBot="1">
      <c r="A111" s="1448" t="s">
        <v>1260</v>
      </c>
      <c r="B111" s="768" t="s">
        <v>951</v>
      </c>
      <c r="C111" s="769"/>
      <c r="D111" s="770">
        <v>202</v>
      </c>
      <c r="E111" s="770">
        <v>447</v>
      </c>
      <c r="F111" s="764">
        <f>E111/D111*100</f>
        <v>221.2871287128713</v>
      </c>
    </row>
    <row r="112" spans="1:6" ht="32.25" thickBot="1">
      <c r="A112" s="1448"/>
      <c r="B112" s="757" t="s">
        <v>503</v>
      </c>
      <c r="C112" s="758"/>
      <c r="D112" s="759"/>
      <c r="E112" s="759"/>
      <c r="F112" s="764"/>
    </row>
    <row r="113" spans="1:6" ht="16.5" thickBot="1">
      <c r="A113" s="1448"/>
      <c r="B113" s="757" t="s">
        <v>504</v>
      </c>
      <c r="C113" s="758"/>
      <c r="D113" s="759"/>
      <c r="E113" s="759"/>
      <c r="F113" s="764"/>
    </row>
    <row r="114" spans="1:6" ht="16.5" thickBot="1">
      <c r="A114" s="1448"/>
      <c r="B114" s="757" t="s">
        <v>505</v>
      </c>
      <c r="C114" s="758"/>
      <c r="D114" s="759"/>
      <c r="E114" s="759"/>
      <c r="F114" s="764"/>
    </row>
    <row r="115" spans="1:6" ht="32.25" thickBot="1">
      <c r="A115" s="1448"/>
      <c r="B115" s="757" t="s">
        <v>506</v>
      </c>
      <c r="C115" s="758"/>
      <c r="D115" s="759"/>
      <c r="E115" s="759"/>
      <c r="F115" s="764"/>
    </row>
    <row r="116" spans="1:6" ht="16.5" thickBot="1">
      <c r="A116" s="1448"/>
      <c r="B116" s="757" t="s">
        <v>960</v>
      </c>
      <c r="C116" s="758"/>
      <c r="D116" s="759"/>
      <c r="E116" s="759"/>
      <c r="F116" s="764"/>
    </row>
    <row r="117" spans="1:6" ht="16.5" thickBot="1">
      <c r="A117" s="1448"/>
      <c r="B117" s="757" t="s">
        <v>973</v>
      </c>
      <c r="C117" s="758"/>
      <c r="D117" s="759"/>
      <c r="E117" s="759"/>
      <c r="F117" s="764"/>
    </row>
    <row r="118" spans="1:6" ht="16.5" thickBot="1">
      <c r="A118" s="1448"/>
      <c r="B118" s="757" t="s">
        <v>507</v>
      </c>
      <c r="C118" s="758"/>
      <c r="D118" s="759"/>
      <c r="E118" s="759"/>
      <c r="F118" s="764"/>
    </row>
    <row r="119" spans="1:6" ht="16.5" thickBot="1">
      <c r="A119" s="1448"/>
      <c r="B119" s="757" t="s">
        <v>508</v>
      </c>
      <c r="C119" s="758"/>
      <c r="D119" s="759"/>
      <c r="E119" s="759"/>
      <c r="F119" s="764"/>
    </row>
    <row r="120" spans="1:6" ht="32.25" thickBot="1">
      <c r="A120" s="1448"/>
      <c r="B120" s="757" t="s">
        <v>509</v>
      </c>
      <c r="C120" s="758"/>
      <c r="D120" s="759"/>
      <c r="E120" s="759"/>
      <c r="F120" s="764"/>
    </row>
    <row r="121" spans="1:6" ht="16.5" thickBot="1">
      <c r="A121" s="1448"/>
      <c r="B121" s="757" t="s">
        <v>510</v>
      </c>
      <c r="C121" s="758"/>
      <c r="D121" s="759"/>
      <c r="E121" s="759"/>
      <c r="F121" s="764"/>
    </row>
    <row r="122" spans="1:6" ht="16.5" thickBot="1">
      <c r="A122" s="1448"/>
      <c r="B122" s="761" t="s">
        <v>511</v>
      </c>
      <c r="C122" s="762"/>
      <c r="D122" s="763"/>
      <c r="E122" s="763"/>
      <c r="F122" s="764"/>
    </row>
    <row r="123" spans="1:6" ht="16.5" thickBot="1">
      <c r="A123" s="1448"/>
      <c r="B123" s="765" t="s">
        <v>810</v>
      </c>
      <c r="C123" s="766">
        <f>SUM(C111:C122)</f>
        <v>0</v>
      </c>
      <c r="D123" s="767">
        <f>SUM(D111:D122)</f>
        <v>202</v>
      </c>
      <c r="E123" s="767">
        <f>SUM(E111:E122)</f>
        <v>447</v>
      </c>
      <c r="F123" s="752">
        <f>E123/D123*100</f>
        <v>221.2871287128713</v>
      </c>
    </row>
    <row r="124" spans="1:6" ht="16.5" thickBot="1">
      <c r="A124" s="1448" t="s">
        <v>517</v>
      </c>
      <c r="B124" s="768" t="s">
        <v>951</v>
      </c>
      <c r="C124" s="769"/>
      <c r="D124" s="770"/>
      <c r="E124" s="770"/>
      <c r="F124" s="771"/>
    </row>
    <row r="125" spans="1:6" ht="32.25" thickBot="1">
      <c r="A125" s="1448"/>
      <c r="B125" s="757" t="s">
        <v>503</v>
      </c>
      <c r="C125" s="758">
        <v>329531</v>
      </c>
      <c r="D125" s="759">
        <v>336764</v>
      </c>
      <c r="E125" s="759">
        <v>336758</v>
      </c>
      <c r="F125" s="764">
        <f>E125/D125*100</f>
        <v>99.99821833687686</v>
      </c>
    </row>
    <row r="126" spans="1:6" ht="16.5" thickBot="1">
      <c r="A126" s="1448"/>
      <c r="B126" s="757" t="s">
        <v>504</v>
      </c>
      <c r="C126" s="758"/>
      <c r="D126" s="759">
        <v>7474</v>
      </c>
      <c r="E126" s="759">
        <v>8221</v>
      </c>
      <c r="F126" s="764">
        <f>E126/D126*100</f>
        <v>109.99464811346</v>
      </c>
    </row>
    <row r="127" spans="1:6" ht="16.5" thickBot="1">
      <c r="A127" s="1448"/>
      <c r="B127" s="757" t="s">
        <v>505</v>
      </c>
      <c r="C127" s="758"/>
      <c r="D127" s="759">
        <v>980</v>
      </c>
      <c r="E127" s="759">
        <v>980</v>
      </c>
      <c r="F127" s="764">
        <f>E127/D127*100</f>
        <v>100</v>
      </c>
    </row>
    <row r="128" spans="1:6" ht="32.25" thickBot="1">
      <c r="A128" s="1448"/>
      <c r="B128" s="757" t="s">
        <v>506</v>
      </c>
      <c r="C128" s="758"/>
      <c r="D128" s="759">
        <v>47837</v>
      </c>
      <c r="E128" s="759">
        <v>47837</v>
      </c>
      <c r="F128" s="764">
        <f>E128/D128*100</f>
        <v>100</v>
      </c>
    </row>
    <row r="129" spans="1:6" ht="16.5" thickBot="1">
      <c r="A129" s="1448"/>
      <c r="B129" s="757" t="s">
        <v>960</v>
      </c>
      <c r="C129" s="758">
        <v>62773</v>
      </c>
      <c r="D129" s="759">
        <v>65615</v>
      </c>
      <c r="E129" s="759">
        <v>69048</v>
      </c>
      <c r="F129" s="764">
        <f>E129/D129*100</f>
        <v>105.2320353577688</v>
      </c>
    </row>
    <row r="130" spans="1:6" ht="16.5" thickBot="1">
      <c r="A130" s="1448"/>
      <c r="B130" s="757" t="s">
        <v>973</v>
      </c>
      <c r="C130" s="758"/>
      <c r="D130" s="759"/>
      <c r="E130" s="759"/>
      <c r="F130" s="764"/>
    </row>
    <row r="131" spans="1:6" ht="16.5" thickBot="1">
      <c r="A131" s="1448"/>
      <c r="B131" s="757" t="s">
        <v>507</v>
      </c>
      <c r="C131" s="758"/>
      <c r="D131" s="759"/>
      <c r="E131" s="759"/>
      <c r="F131" s="764"/>
    </row>
    <row r="132" spans="1:6" ht="16.5" thickBot="1">
      <c r="A132" s="1448"/>
      <c r="B132" s="757" t="s">
        <v>508</v>
      </c>
      <c r="C132" s="758"/>
      <c r="D132" s="759"/>
      <c r="E132" s="759"/>
      <c r="F132" s="764"/>
    </row>
    <row r="133" spans="1:6" ht="32.25" thickBot="1">
      <c r="A133" s="1448"/>
      <c r="B133" s="757" t="s">
        <v>509</v>
      </c>
      <c r="C133" s="758"/>
      <c r="D133" s="759"/>
      <c r="E133" s="759"/>
      <c r="F133" s="764"/>
    </row>
    <row r="134" spans="1:6" ht="16.5" thickBot="1">
      <c r="A134" s="1448"/>
      <c r="B134" s="757" t="s">
        <v>510</v>
      </c>
      <c r="C134" s="758"/>
      <c r="D134" s="759"/>
      <c r="E134" s="759"/>
      <c r="F134" s="764"/>
    </row>
    <row r="135" spans="1:6" ht="16.5" thickBot="1">
      <c r="A135" s="1448"/>
      <c r="B135" s="761" t="s">
        <v>511</v>
      </c>
      <c r="C135" s="762"/>
      <c r="D135" s="763"/>
      <c r="E135" s="763">
        <v>3246</v>
      </c>
      <c r="F135" s="764"/>
    </row>
    <row r="136" spans="1:6" ht="16.5" thickBot="1">
      <c r="A136" s="1448"/>
      <c r="B136" s="765" t="s">
        <v>810</v>
      </c>
      <c r="C136" s="766">
        <f>SUM(C124:C135)</f>
        <v>392304</v>
      </c>
      <c r="D136" s="767">
        <f>SUM(D124:D135)</f>
        <v>458670</v>
      </c>
      <c r="E136" s="767">
        <f>SUM(E124:E135)</f>
        <v>466090</v>
      </c>
      <c r="F136" s="752">
        <f>E136/D136*100</f>
        <v>101.61772080144766</v>
      </c>
    </row>
    <row r="137" spans="1:6" ht="16.5" customHeight="1">
      <c r="A137" s="1450" t="s">
        <v>1261</v>
      </c>
      <c r="B137" s="753" t="s">
        <v>951</v>
      </c>
      <c r="C137" s="754"/>
      <c r="D137" s="755"/>
      <c r="E137" s="755">
        <v>172</v>
      </c>
      <c r="F137" s="756"/>
    </row>
    <row r="138" spans="1:6" ht="31.5">
      <c r="A138" s="1451"/>
      <c r="B138" s="757" t="s">
        <v>503</v>
      </c>
      <c r="C138" s="758"/>
      <c r="D138" s="759"/>
      <c r="E138" s="759"/>
      <c r="F138" s="760"/>
    </row>
    <row r="139" spans="1:6" ht="15.75">
      <c r="A139" s="1451"/>
      <c r="B139" s="757" t="s">
        <v>504</v>
      </c>
      <c r="C139" s="758"/>
      <c r="D139" s="759"/>
      <c r="E139" s="759"/>
      <c r="F139" s="760"/>
    </row>
    <row r="140" spans="1:6" ht="15.75">
      <c r="A140" s="1451"/>
      <c r="B140" s="757" t="s">
        <v>505</v>
      </c>
      <c r="C140" s="758"/>
      <c r="D140" s="759"/>
      <c r="E140" s="759"/>
      <c r="F140" s="760"/>
    </row>
    <row r="141" spans="1:6" ht="31.5">
      <c r="A141" s="1451"/>
      <c r="B141" s="757" t="s">
        <v>506</v>
      </c>
      <c r="C141" s="758"/>
      <c r="D141" s="759"/>
      <c r="E141" s="759"/>
      <c r="F141" s="760"/>
    </row>
    <row r="142" spans="1:6" ht="15.75">
      <c r="A142" s="1451"/>
      <c r="B142" s="757" t="s">
        <v>960</v>
      </c>
      <c r="C142" s="758"/>
      <c r="D142" s="759"/>
      <c r="E142" s="759"/>
      <c r="F142" s="760"/>
    </row>
    <row r="143" spans="1:6" ht="15.75">
      <c r="A143" s="1451"/>
      <c r="B143" s="757" t="s">
        <v>973</v>
      </c>
      <c r="C143" s="758"/>
      <c r="D143" s="759"/>
      <c r="E143" s="759"/>
      <c r="F143" s="760"/>
    </row>
    <row r="144" spans="1:6" ht="15.75">
      <c r="A144" s="1451"/>
      <c r="B144" s="757" t="s">
        <v>507</v>
      </c>
      <c r="C144" s="758"/>
      <c r="D144" s="759"/>
      <c r="E144" s="759"/>
      <c r="F144" s="764"/>
    </row>
    <row r="145" spans="1:6" ht="15.75">
      <c r="A145" s="1451"/>
      <c r="B145" s="757" t="s">
        <v>508</v>
      </c>
      <c r="C145" s="758"/>
      <c r="D145" s="759"/>
      <c r="E145" s="759"/>
      <c r="F145" s="764"/>
    </row>
    <row r="146" spans="1:6" ht="31.5">
      <c r="A146" s="1451"/>
      <c r="B146" s="757" t="s">
        <v>509</v>
      </c>
      <c r="C146" s="758"/>
      <c r="D146" s="759"/>
      <c r="E146" s="759"/>
      <c r="F146" s="764"/>
    </row>
    <row r="147" spans="1:6" ht="15.75">
      <c r="A147" s="1451"/>
      <c r="B147" s="757" t="s">
        <v>510</v>
      </c>
      <c r="C147" s="758">
        <v>98353</v>
      </c>
      <c r="D147" s="759">
        <v>119036</v>
      </c>
      <c r="E147" s="759">
        <v>58369</v>
      </c>
      <c r="F147" s="764">
        <f>E147/D147*100</f>
        <v>49.03474579118922</v>
      </c>
    </row>
    <row r="148" spans="1:6" ht="16.5" thickBot="1">
      <c r="A148" s="1451"/>
      <c r="B148" s="761" t="s">
        <v>511</v>
      </c>
      <c r="C148" s="762"/>
      <c r="D148" s="763"/>
      <c r="E148" s="763"/>
      <c r="F148" s="764"/>
    </row>
    <row r="149" spans="1:6" ht="16.5" thickBot="1">
      <c r="A149" s="1452"/>
      <c r="B149" s="847" t="s">
        <v>810</v>
      </c>
      <c r="C149" s="766">
        <f>SUM(C137:C148)</f>
        <v>98353</v>
      </c>
      <c r="D149" s="767">
        <f>SUM(D137:D148)</f>
        <v>119036</v>
      </c>
      <c r="E149" s="767">
        <f>SUM(E137:E148)</f>
        <v>58541</v>
      </c>
      <c r="F149" s="752">
        <f>E149/D149*100</f>
        <v>49.17923989381364</v>
      </c>
    </row>
    <row r="150" spans="1:6" ht="16.5" thickBot="1">
      <c r="A150" s="826" t="s">
        <v>501</v>
      </c>
      <c r="B150" s="1271" t="s">
        <v>863</v>
      </c>
      <c r="C150" s="751" t="s">
        <v>963</v>
      </c>
      <c r="D150" s="751" t="s">
        <v>964</v>
      </c>
      <c r="E150" s="751" t="s">
        <v>965</v>
      </c>
      <c r="F150" s="752" t="s">
        <v>1014</v>
      </c>
    </row>
    <row r="151" spans="1:6" ht="15.75">
      <c r="A151" s="1454" t="s">
        <v>499</v>
      </c>
      <c r="B151" s="768" t="s">
        <v>951</v>
      </c>
      <c r="C151" s="769"/>
      <c r="D151" s="770">
        <v>3580</v>
      </c>
      <c r="E151" s="770">
        <v>3931</v>
      </c>
      <c r="F151" s="764">
        <f>E151/D151*100</f>
        <v>109.80446927374301</v>
      </c>
    </row>
    <row r="152" spans="1:6" ht="31.5">
      <c r="A152" s="1454"/>
      <c r="B152" s="757" t="s">
        <v>503</v>
      </c>
      <c r="C152" s="758"/>
      <c r="D152" s="759"/>
      <c r="E152" s="759"/>
      <c r="F152" s="764"/>
    </row>
    <row r="153" spans="1:6" ht="15.75">
      <c r="A153" s="1454"/>
      <c r="B153" s="757" t="s">
        <v>504</v>
      </c>
      <c r="C153" s="758"/>
      <c r="D153" s="759">
        <v>10686</v>
      </c>
      <c r="E153" s="759">
        <v>10687</v>
      </c>
      <c r="F153" s="764">
        <f>E153/D153*100</f>
        <v>100.00935803855513</v>
      </c>
    </row>
    <row r="154" spans="1:6" ht="15.75">
      <c r="A154" s="1454"/>
      <c r="B154" s="757" t="s">
        <v>505</v>
      </c>
      <c r="C154" s="758"/>
      <c r="D154" s="759"/>
      <c r="E154" s="759"/>
      <c r="F154" s="760"/>
    </row>
    <row r="155" spans="1:6" ht="31.5">
      <c r="A155" s="1454"/>
      <c r="B155" s="757" t="s">
        <v>506</v>
      </c>
      <c r="C155" s="758"/>
      <c r="D155" s="759"/>
      <c r="E155" s="759"/>
      <c r="F155" s="764"/>
    </row>
    <row r="156" spans="1:6" ht="15.75">
      <c r="A156" s="1454"/>
      <c r="B156" s="757" t="s">
        <v>960</v>
      </c>
      <c r="C156" s="758"/>
      <c r="D156" s="759"/>
      <c r="E156" s="759"/>
      <c r="F156" s="760"/>
    </row>
    <row r="157" spans="1:6" ht="15.75">
      <c r="A157" s="1454"/>
      <c r="B157" s="757" t="s">
        <v>973</v>
      </c>
      <c r="C157" s="758"/>
      <c r="D157" s="759"/>
      <c r="E157" s="759"/>
      <c r="F157" s="760"/>
    </row>
    <row r="158" spans="1:6" ht="15.75">
      <c r="A158" s="1454"/>
      <c r="B158" s="757" t="s">
        <v>507</v>
      </c>
      <c r="C158" s="758"/>
      <c r="D158" s="759"/>
      <c r="E158" s="759"/>
      <c r="F158" s="760"/>
    </row>
    <row r="159" spans="1:6" ht="15.75">
      <c r="A159" s="1454"/>
      <c r="B159" s="757" t="s">
        <v>508</v>
      </c>
      <c r="C159" s="758"/>
      <c r="D159" s="759"/>
      <c r="E159" s="759"/>
      <c r="F159" s="760"/>
    </row>
    <row r="160" spans="1:6" ht="31.5">
      <c r="A160" s="1454"/>
      <c r="B160" s="757" t="s">
        <v>509</v>
      </c>
      <c r="C160" s="758"/>
      <c r="D160" s="759"/>
      <c r="E160" s="759"/>
      <c r="F160" s="760"/>
    </row>
    <row r="161" spans="1:6" ht="15.75">
      <c r="A161" s="1454"/>
      <c r="B161" s="757" t="s">
        <v>510</v>
      </c>
      <c r="C161" s="758"/>
      <c r="D161" s="759"/>
      <c r="E161" s="759"/>
      <c r="F161" s="760"/>
    </row>
    <row r="162" spans="1:6" ht="16.5" thickBot="1">
      <c r="A162" s="1454"/>
      <c r="B162" s="761" t="s">
        <v>511</v>
      </c>
      <c r="C162" s="762"/>
      <c r="D162" s="763"/>
      <c r="E162" s="763"/>
      <c r="F162" s="764"/>
    </row>
    <row r="163" spans="1:6" ht="16.5" thickBot="1">
      <c r="A163" s="1455"/>
      <c r="B163" s="765" t="s">
        <v>810</v>
      </c>
      <c r="C163" s="766">
        <f>SUM(C151:C162)</f>
        <v>0</v>
      </c>
      <c r="D163" s="767">
        <f>SUM(D151:D162)</f>
        <v>14266</v>
      </c>
      <c r="E163" s="767">
        <f>SUM(E151:E162)</f>
        <v>14618</v>
      </c>
      <c r="F163" s="752">
        <f>E163/D163*100</f>
        <v>102.46740501892613</v>
      </c>
    </row>
    <row r="164" spans="1:6" ht="16.5" thickBot="1">
      <c r="A164" s="1448" t="s">
        <v>941</v>
      </c>
      <c r="B164" s="768" t="s">
        <v>951</v>
      </c>
      <c r="C164" s="769"/>
      <c r="D164" s="770">
        <v>208</v>
      </c>
      <c r="E164" s="770">
        <v>208</v>
      </c>
      <c r="F164" s="764">
        <f>E164/D164*100</f>
        <v>100</v>
      </c>
    </row>
    <row r="165" spans="1:6" ht="32.25" thickBot="1">
      <c r="A165" s="1448"/>
      <c r="B165" s="757" t="s">
        <v>503</v>
      </c>
      <c r="C165" s="758"/>
      <c r="D165" s="759"/>
      <c r="E165" s="759"/>
      <c r="F165" s="764"/>
    </row>
    <row r="166" spans="1:6" ht="16.5" thickBot="1">
      <c r="A166" s="1448"/>
      <c r="B166" s="757" t="s">
        <v>504</v>
      </c>
      <c r="C166" s="758"/>
      <c r="D166" s="759">
        <v>1637</v>
      </c>
      <c r="E166" s="759">
        <v>1637</v>
      </c>
      <c r="F166" s="764">
        <f>E166/D166*100</f>
        <v>100</v>
      </c>
    </row>
    <row r="167" spans="1:6" ht="16.5" thickBot="1">
      <c r="A167" s="1448"/>
      <c r="B167" s="757" t="s">
        <v>505</v>
      </c>
      <c r="C167" s="758"/>
      <c r="D167" s="759"/>
      <c r="E167" s="759"/>
      <c r="F167" s="760"/>
    </row>
    <row r="168" spans="1:6" ht="32.25" thickBot="1">
      <c r="A168" s="1448"/>
      <c r="B168" s="757" t="s">
        <v>506</v>
      </c>
      <c r="C168" s="758"/>
      <c r="D168" s="759"/>
      <c r="E168" s="759"/>
      <c r="F168" s="760"/>
    </row>
    <row r="169" spans="1:6" ht="16.5" thickBot="1">
      <c r="A169" s="1448"/>
      <c r="B169" s="757" t="s">
        <v>960</v>
      </c>
      <c r="C169" s="758"/>
      <c r="D169" s="759"/>
      <c r="E169" s="759"/>
      <c r="F169" s="760"/>
    </row>
    <row r="170" spans="1:6" ht="16.5" thickBot="1">
      <c r="A170" s="1448"/>
      <c r="B170" s="757" t="s">
        <v>973</v>
      </c>
      <c r="C170" s="758"/>
      <c r="D170" s="759"/>
      <c r="E170" s="759"/>
      <c r="F170" s="760"/>
    </row>
    <row r="171" spans="1:6" ht="16.5" thickBot="1">
      <c r="A171" s="1448"/>
      <c r="B171" s="757" t="s">
        <v>507</v>
      </c>
      <c r="C171" s="758"/>
      <c r="D171" s="759"/>
      <c r="E171" s="759"/>
      <c r="F171" s="760"/>
    </row>
    <row r="172" spans="1:6" ht="16.5" thickBot="1">
      <c r="A172" s="1448"/>
      <c r="B172" s="757" t="s">
        <v>508</v>
      </c>
      <c r="C172" s="758"/>
      <c r="D172" s="759"/>
      <c r="E172" s="759"/>
      <c r="F172" s="760"/>
    </row>
    <row r="173" spans="1:6" ht="32.25" thickBot="1">
      <c r="A173" s="1448"/>
      <c r="B173" s="757" t="s">
        <v>509</v>
      </c>
      <c r="C173" s="758"/>
      <c r="D173" s="759"/>
      <c r="E173" s="759"/>
      <c r="F173" s="760"/>
    </row>
    <row r="174" spans="1:6" ht="16.5" thickBot="1">
      <c r="A174" s="1448"/>
      <c r="B174" s="757" t="s">
        <v>510</v>
      </c>
      <c r="C174" s="758"/>
      <c r="D174" s="759"/>
      <c r="E174" s="759"/>
      <c r="F174" s="760"/>
    </row>
    <row r="175" spans="1:6" ht="16.5" thickBot="1">
      <c r="A175" s="1448"/>
      <c r="B175" s="761" t="s">
        <v>511</v>
      </c>
      <c r="C175" s="762"/>
      <c r="D175" s="763"/>
      <c r="E175" s="763"/>
      <c r="F175" s="764"/>
    </row>
    <row r="176" spans="1:6" ht="16.5" thickBot="1">
      <c r="A176" s="1448"/>
      <c r="B176" s="765" t="s">
        <v>810</v>
      </c>
      <c r="C176" s="766">
        <f>SUM(C164:C175)</f>
        <v>0</v>
      </c>
      <c r="D176" s="767">
        <f>SUM(D164:D175)</f>
        <v>1845</v>
      </c>
      <c r="E176" s="767">
        <f>SUM(E164:E175)</f>
        <v>1845</v>
      </c>
      <c r="F176" s="752">
        <f>E176/D176*100</f>
        <v>100</v>
      </c>
    </row>
    <row r="177" spans="1:6" ht="16.5" thickBot="1">
      <c r="A177" s="1448" t="s">
        <v>525</v>
      </c>
      <c r="B177" s="768" t="s">
        <v>951</v>
      </c>
      <c r="C177" s="769"/>
      <c r="D177" s="770"/>
      <c r="E177" s="770"/>
      <c r="F177" s="771"/>
    </row>
    <row r="178" spans="1:6" ht="32.25" thickBot="1">
      <c r="A178" s="1448"/>
      <c r="B178" s="757" t="s">
        <v>503</v>
      </c>
      <c r="C178" s="758"/>
      <c r="D178" s="759"/>
      <c r="E178" s="759"/>
      <c r="F178" s="760"/>
    </row>
    <row r="179" spans="1:6" ht="16.5" thickBot="1">
      <c r="A179" s="1448"/>
      <c r="B179" s="757" t="s">
        <v>504</v>
      </c>
      <c r="C179" s="758"/>
      <c r="D179" s="759"/>
      <c r="E179" s="759"/>
      <c r="F179" s="760"/>
    </row>
    <row r="180" spans="1:6" ht="16.5" thickBot="1">
      <c r="A180" s="1448"/>
      <c r="B180" s="757" t="s">
        <v>505</v>
      </c>
      <c r="C180" s="758"/>
      <c r="D180" s="759"/>
      <c r="E180" s="759"/>
      <c r="F180" s="760"/>
    </row>
    <row r="181" spans="1:6" ht="32.25" thickBot="1">
      <c r="A181" s="1448"/>
      <c r="B181" s="757" t="s">
        <v>506</v>
      </c>
      <c r="C181" s="758"/>
      <c r="D181" s="759"/>
      <c r="E181" s="759"/>
      <c r="F181" s="760"/>
    </row>
    <row r="182" spans="1:6" ht="16.5" thickBot="1">
      <c r="A182" s="1448"/>
      <c r="B182" s="757" t="s">
        <v>960</v>
      </c>
      <c r="C182" s="758"/>
      <c r="D182" s="759"/>
      <c r="E182" s="759"/>
      <c r="F182" s="760"/>
    </row>
    <row r="183" spans="1:6" ht="16.5" thickBot="1">
      <c r="A183" s="1448"/>
      <c r="B183" s="757" t="s">
        <v>973</v>
      </c>
      <c r="C183" s="758"/>
      <c r="D183" s="759"/>
      <c r="E183" s="759"/>
      <c r="F183" s="760"/>
    </row>
    <row r="184" spans="1:6" ht="16.5" thickBot="1">
      <c r="A184" s="1448"/>
      <c r="B184" s="757" t="s">
        <v>507</v>
      </c>
      <c r="C184" s="758"/>
      <c r="D184" s="759"/>
      <c r="E184" s="759"/>
      <c r="F184" s="760"/>
    </row>
    <row r="185" spans="1:6" ht="16.5" thickBot="1">
      <c r="A185" s="1448"/>
      <c r="B185" s="757" t="s">
        <v>508</v>
      </c>
      <c r="C185" s="758"/>
      <c r="D185" s="759"/>
      <c r="E185" s="759"/>
      <c r="F185" s="760"/>
    </row>
    <row r="186" spans="1:6" ht="32.25" thickBot="1">
      <c r="A186" s="1448"/>
      <c r="B186" s="757" t="s">
        <v>509</v>
      </c>
      <c r="C186" s="758"/>
      <c r="D186" s="759">
        <v>387</v>
      </c>
      <c r="E186" s="759">
        <v>242</v>
      </c>
      <c r="F186" s="764">
        <f>E186/D186*100</f>
        <v>62.532299741602074</v>
      </c>
    </row>
    <row r="187" spans="1:6" ht="16.5" thickBot="1">
      <c r="A187" s="1448"/>
      <c r="B187" s="757" t="s">
        <v>510</v>
      </c>
      <c r="C187" s="758"/>
      <c r="D187" s="759"/>
      <c r="E187" s="759"/>
      <c r="F187" s="764"/>
    </row>
    <row r="188" spans="1:6" ht="16.5" thickBot="1">
      <c r="A188" s="1448"/>
      <c r="B188" s="761" t="s">
        <v>511</v>
      </c>
      <c r="C188" s="762"/>
      <c r="D188" s="763"/>
      <c r="E188" s="763"/>
      <c r="F188" s="764"/>
    </row>
    <row r="189" spans="1:6" ht="16.5" thickBot="1">
      <c r="A189" s="1448"/>
      <c r="B189" s="765" t="s">
        <v>810</v>
      </c>
      <c r="C189" s="766">
        <f>SUM(C177:C188)</f>
        <v>0</v>
      </c>
      <c r="D189" s="767">
        <f>SUM(D177:D188)</f>
        <v>387</v>
      </c>
      <c r="E189" s="767">
        <f>SUM(E177:E188)</f>
        <v>242</v>
      </c>
      <c r="F189" s="752">
        <f>E189/D189*100</f>
        <v>62.532299741602074</v>
      </c>
    </row>
    <row r="190" spans="1:6" ht="16.5" thickBot="1">
      <c r="A190" s="1448" t="s">
        <v>974</v>
      </c>
      <c r="B190" s="768" t="s">
        <v>951</v>
      </c>
      <c r="C190" s="769"/>
      <c r="D190" s="770"/>
      <c r="E190" s="770"/>
      <c r="F190" s="771"/>
    </row>
    <row r="191" spans="1:6" ht="32.25" thickBot="1">
      <c r="A191" s="1448"/>
      <c r="B191" s="757" t="s">
        <v>503</v>
      </c>
      <c r="C191" s="758"/>
      <c r="D191" s="759"/>
      <c r="E191" s="759"/>
      <c r="F191" s="760"/>
    </row>
    <row r="192" spans="1:6" ht="16.5" thickBot="1">
      <c r="A192" s="1448"/>
      <c r="B192" s="757" t="s">
        <v>504</v>
      </c>
      <c r="C192" s="758"/>
      <c r="D192" s="759">
        <v>159</v>
      </c>
      <c r="E192" s="759">
        <v>159</v>
      </c>
      <c r="F192" s="764">
        <f>E192/D192*100</f>
        <v>100</v>
      </c>
    </row>
    <row r="193" spans="1:6" ht="16.5" thickBot="1">
      <c r="A193" s="1448"/>
      <c r="B193" s="757" t="s">
        <v>505</v>
      </c>
      <c r="C193" s="758"/>
      <c r="D193" s="759"/>
      <c r="E193" s="759"/>
      <c r="F193" s="760"/>
    </row>
    <row r="194" spans="1:6" ht="32.25" thickBot="1">
      <c r="A194" s="1448"/>
      <c r="B194" s="757" t="s">
        <v>506</v>
      </c>
      <c r="C194" s="758"/>
      <c r="D194" s="759"/>
      <c r="E194" s="759"/>
      <c r="F194" s="760"/>
    </row>
    <row r="195" spans="1:6" ht="16.5" thickBot="1">
      <c r="A195" s="1448"/>
      <c r="B195" s="757" t="s">
        <v>960</v>
      </c>
      <c r="C195" s="758"/>
      <c r="D195" s="759"/>
      <c r="E195" s="759"/>
      <c r="F195" s="760"/>
    </row>
    <row r="196" spans="1:6" ht="16.5" thickBot="1">
      <c r="A196" s="1448"/>
      <c r="B196" s="757" t="s">
        <v>973</v>
      </c>
      <c r="C196" s="758"/>
      <c r="D196" s="759"/>
      <c r="E196" s="759"/>
      <c r="F196" s="760"/>
    </row>
    <row r="197" spans="1:6" ht="16.5" thickBot="1">
      <c r="A197" s="1448"/>
      <c r="B197" s="757" t="s">
        <v>507</v>
      </c>
      <c r="C197" s="758"/>
      <c r="D197" s="759"/>
      <c r="E197" s="759"/>
      <c r="F197" s="760"/>
    </row>
    <row r="198" spans="1:6" ht="16.5" thickBot="1">
      <c r="A198" s="1448"/>
      <c r="B198" s="757" t="s">
        <v>508</v>
      </c>
      <c r="C198" s="758"/>
      <c r="D198" s="759"/>
      <c r="E198" s="759"/>
      <c r="F198" s="760"/>
    </row>
    <row r="199" spans="1:6" ht="32.25" thickBot="1">
      <c r="A199" s="1448"/>
      <c r="B199" s="757" t="s">
        <v>509</v>
      </c>
      <c r="C199" s="758"/>
      <c r="D199" s="759"/>
      <c r="E199" s="759"/>
      <c r="F199" s="760"/>
    </row>
    <row r="200" spans="1:6" ht="16.5" thickBot="1">
      <c r="A200" s="1448"/>
      <c r="B200" s="757" t="s">
        <v>510</v>
      </c>
      <c r="C200" s="758"/>
      <c r="D200" s="759"/>
      <c r="E200" s="759"/>
      <c r="F200" s="760"/>
    </row>
    <row r="201" spans="1:6" ht="16.5" thickBot="1">
      <c r="A201" s="1448"/>
      <c r="B201" s="761" t="s">
        <v>511</v>
      </c>
      <c r="C201" s="762"/>
      <c r="D201" s="763"/>
      <c r="E201" s="763"/>
      <c r="F201" s="764"/>
    </row>
    <row r="202" spans="1:6" ht="16.5" thickBot="1">
      <c r="A202" s="1448"/>
      <c r="B202" s="765" t="s">
        <v>810</v>
      </c>
      <c r="C202" s="766">
        <f>SUM(C190:C201)</f>
        <v>0</v>
      </c>
      <c r="D202" s="767">
        <f>SUM(D190:D201)</f>
        <v>159</v>
      </c>
      <c r="E202" s="767">
        <f>SUM(E190:E201)</f>
        <v>159</v>
      </c>
      <c r="F202" s="752">
        <f>E202/D202*100</f>
        <v>100</v>
      </c>
    </row>
    <row r="203" spans="1:6" ht="16.5" thickBot="1">
      <c r="A203" s="1448" t="s">
        <v>521</v>
      </c>
      <c r="B203" s="768" t="s">
        <v>951</v>
      </c>
      <c r="C203" s="769"/>
      <c r="D203" s="770"/>
      <c r="E203" s="770">
        <v>2190</v>
      </c>
      <c r="F203" s="771"/>
    </row>
    <row r="204" spans="1:6" ht="32.25" thickBot="1">
      <c r="A204" s="1448"/>
      <c r="B204" s="757" t="s">
        <v>503</v>
      </c>
      <c r="C204" s="758"/>
      <c r="D204" s="759"/>
      <c r="E204" s="759"/>
      <c r="F204" s="760"/>
    </row>
    <row r="205" spans="1:6" ht="16.5" thickBot="1">
      <c r="A205" s="1448"/>
      <c r="B205" s="757" t="s">
        <v>504</v>
      </c>
      <c r="C205" s="758">
        <v>22027</v>
      </c>
      <c r="D205" s="759">
        <v>296212</v>
      </c>
      <c r="E205" s="759">
        <v>286078</v>
      </c>
      <c r="F205" s="764">
        <f>E205/D205*100</f>
        <v>96.57880166907485</v>
      </c>
    </row>
    <row r="206" spans="1:6" ht="16.5" thickBot="1">
      <c r="A206" s="1448"/>
      <c r="B206" s="757" t="s">
        <v>505</v>
      </c>
      <c r="C206" s="758"/>
      <c r="D206" s="759">
        <v>57385</v>
      </c>
      <c r="E206" s="759">
        <v>57385</v>
      </c>
      <c r="F206" s="764">
        <f>E206/D206*100</f>
        <v>100</v>
      </c>
    </row>
    <row r="207" spans="1:6" ht="32.25" thickBot="1">
      <c r="A207" s="1448"/>
      <c r="B207" s="757" t="s">
        <v>506</v>
      </c>
      <c r="C207" s="758"/>
      <c r="D207" s="759"/>
      <c r="E207" s="759"/>
      <c r="F207" s="764"/>
    </row>
    <row r="208" spans="1:6" ht="16.5" thickBot="1">
      <c r="A208" s="1448"/>
      <c r="B208" s="757" t="s">
        <v>960</v>
      </c>
      <c r="C208" s="758"/>
      <c r="D208" s="759"/>
      <c r="E208" s="759"/>
      <c r="F208" s="764"/>
    </row>
    <row r="209" spans="1:6" ht="16.5" thickBot="1">
      <c r="A209" s="1448"/>
      <c r="B209" s="757" t="s">
        <v>973</v>
      </c>
      <c r="C209" s="758"/>
      <c r="D209" s="759"/>
      <c r="E209" s="759"/>
      <c r="F209" s="764"/>
    </row>
    <row r="210" spans="1:6" ht="16.5" thickBot="1">
      <c r="A210" s="1448"/>
      <c r="B210" s="757" t="s">
        <v>507</v>
      </c>
      <c r="C210" s="758"/>
      <c r="D210" s="759"/>
      <c r="E210" s="759"/>
      <c r="F210" s="764"/>
    </row>
    <row r="211" spans="1:6" ht="16.5" thickBot="1">
      <c r="A211" s="1448"/>
      <c r="B211" s="757" t="s">
        <v>508</v>
      </c>
      <c r="C211" s="758"/>
      <c r="D211" s="759">
        <v>421</v>
      </c>
      <c r="E211" s="759">
        <v>421</v>
      </c>
      <c r="F211" s="764">
        <f>E211/D211*100</f>
        <v>100</v>
      </c>
    </row>
    <row r="212" spans="1:6" ht="32.25" thickBot="1">
      <c r="A212" s="1448"/>
      <c r="B212" s="757" t="s">
        <v>509</v>
      </c>
      <c r="C212" s="758"/>
      <c r="D212" s="759"/>
      <c r="E212" s="759"/>
      <c r="F212" s="764"/>
    </row>
    <row r="213" spans="1:6" ht="16.5" thickBot="1">
      <c r="A213" s="1448"/>
      <c r="B213" s="757" t="s">
        <v>510</v>
      </c>
      <c r="C213" s="758"/>
      <c r="D213" s="759"/>
      <c r="E213" s="759"/>
      <c r="F213" s="764"/>
    </row>
    <row r="214" spans="1:6" ht="16.5" thickBot="1">
      <c r="A214" s="1448"/>
      <c r="B214" s="761" t="s">
        <v>511</v>
      </c>
      <c r="C214" s="762">
        <v>326</v>
      </c>
      <c r="D214" s="763">
        <v>326</v>
      </c>
      <c r="E214" s="763">
        <v>326</v>
      </c>
      <c r="F214" s="764">
        <f>E214/D214*100</f>
        <v>100</v>
      </c>
    </row>
    <row r="215" spans="1:6" ht="16.5" thickBot="1">
      <c r="A215" s="1448"/>
      <c r="B215" s="765" t="s">
        <v>810</v>
      </c>
      <c r="C215" s="766">
        <f>SUM(C203:C214)</f>
        <v>22353</v>
      </c>
      <c r="D215" s="767">
        <f>SUM(D203:D214)</f>
        <v>354344</v>
      </c>
      <c r="E215" s="767">
        <f>SUM(E203:E214)</f>
        <v>346400</v>
      </c>
      <c r="F215" s="752">
        <f>E215/D215*100</f>
        <v>97.75811076242296</v>
      </c>
    </row>
    <row r="216" spans="1:6" ht="16.5" thickBot="1">
      <c r="A216" s="1448" t="s">
        <v>526</v>
      </c>
      <c r="B216" s="768" t="s">
        <v>951</v>
      </c>
      <c r="C216" s="769"/>
      <c r="D216" s="770"/>
      <c r="E216" s="770"/>
      <c r="F216" s="771"/>
    </row>
    <row r="217" spans="1:6" ht="32.25" thickBot="1">
      <c r="A217" s="1448"/>
      <c r="B217" s="757" t="s">
        <v>503</v>
      </c>
      <c r="C217" s="758"/>
      <c r="D217" s="759"/>
      <c r="E217" s="759"/>
      <c r="F217" s="760"/>
    </row>
    <row r="218" spans="1:6" ht="16.5" thickBot="1">
      <c r="A218" s="1448"/>
      <c r="B218" s="757" t="s">
        <v>504</v>
      </c>
      <c r="C218" s="758"/>
      <c r="D218" s="759">
        <v>46532</v>
      </c>
      <c r="E218" s="759">
        <v>46532</v>
      </c>
      <c r="F218" s="764">
        <f>E218/D218*100</f>
        <v>100</v>
      </c>
    </row>
    <row r="219" spans="1:6" ht="16.5" thickBot="1">
      <c r="A219" s="1448"/>
      <c r="B219" s="757" t="s">
        <v>505</v>
      </c>
      <c r="C219" s="758"/>
      <c r="D219" s="759"/>
      <c r="E219" s="759"/>
      <c r="F219" s="764"/>
    </row>
    <row r="220" spans="1:6" ht="32.25" thickBot="1">
      <c r="A220" s="1448"/>
      <c r="B220" s="757" t="s">
        <v>506</v>
      </c>
      <c r="C220" s="758"/>
      <c r="D220" s="759"/>
      <c r="E220" s="759"/>
      <c r="F220" s="764"/>
    </row>
    <row r="221" spans="1:6" ht="16.5" thickBot="1">
      <c r="A221" s="1448"/>
      <c r="B221" s="757" t="s">
        <v>960</v>
      </c>
      <c r="C221" s="758"/>
      <c r="D221" s="759"/>
      <c r="E221" s="759"/>
      <c r="F221" s="764"/>
    </row>
    <row r="222" spans="1:6" ht="16.5" thickBot="1">
      <c r="A222" s="1448"/>
      <c r="B222" s="757" t="s">
        <v>973</v>
      </c>
      <c r="C222" s="758"/>
      <c r="D222" s="759"/>
      <c r="E222" s="759"/>
      <c r="F222" s="764"/>
    </row>
    <row r="223" spans="1:6" ht="16.5" thickBot="1">
      <c r="A223" s="1448"/>
      <c r="B223" s="757" t="s">
        <v>507</v>
      </c>
      <c r="C223" s="758"/>
      <c r="D223" s="759"/>
      <c r="E223" s="759"/>
      <c r="F223" s="764"/>
    </row>
    <row r="224" spans="1:6" ht="16.5" thickBot="1">
      <c r="A224" s="1448"/>
      <c r="B224" s="757" t="s">
        <v>508</v>
      </c>
      <c r="C224" s="758"/>
      <c r="D224" s="759">
        <v>77</v>
      </c>
      <c r="E224" s="759">
        <v>77</v>
      </c>
      <c r="F224" s="764">
        <f>E224/D224*100</f>
        <v>100</v>
      </c>
    </row>
    <row r="225" spans="1:6" ht="32.25" thickBot="1">
      <c r="A225" s="1448"/>
      <c r="B225" s="757" t="s">
        <v>509</v>
      </c>
      <c r="C225" s="758"/>
      <c r="D225" s="759"/>
      <c r="E225" s="759"/>
      <c r="F225" s="764"/>
    </row>
    <row r="226" spans="1:6" ht="16.5" thickBot="1">
      <c r="A226" s="1448"/>
      <c r="B226" s="757" t="s">
        <v>510</v>
      </c>
      <c r="C226" s="758"/>
      <c r="D226" s="759"/>
      <c r="E226" s="759"/>
      <c r="F226" s="764"/>
    </row>
    <row r="227" spans="1:6" ht="16.5" thickBot="1">
      <c r="A227" s="1448"/>
      <c r="B227" s="761" t="s">
        <v>511</v>
      </c>
      <c r="C227" s="762"/>
      <c r="D227" s="763"/>
      <c r="E227" s="763"/>
      <c r="F227" s="764"/>
    </row>
    <row r="228" spans="1:6" ht="16.5" thickBot="1">
      <c r="A228" s="1448"/>
      <c r="B228" s="765" t="s">
        <v>810</v>
      </c>
      <c r="C228" s="766">
        <f>SUM(C216:C227)</f>
        <v>0</v>
      </c>
      <c r="D228" s="767">
        <f>SUM(D216:D227)</f>
        <v>46609</v>
      </c>
      <c r="E228" s="767">
        <f>SUM(E216:E227)</f>
        <v>46609</v>
      </c>
      <c r="F228" s="752">
        <f>E228/D228*100</f>
        <v>100</v>
      </c>
    </row>
    <row r="229" spans="1:6" ht="16.5" thickBot="1">
      <c r="A229" s="819" t="s">
        <v>501</v>
      </c>
      <c r="B229" s="751" t="s">
        <v>863</v>
      </c>
      <c r="C229" s="751" t="s">
        <v>963</v>
      </c>
      <c r="D229" s="751" t="s">
        <v>964</v>
      </c>
      <c r="E229" s="751" t="s">
        <v>965</v>
      </c>
      <c r="F229" s="752" t="s">
        <v>1014</v>
      </c>
    </row>
    <row r="230" spans="1:6" ht="16.5" thickBot="1">
      <c r="A230" s="1449" t="s">
        <v>1262</v>
      </c>
      <c r="B230" s="768" t="s">
        <v>951</v>
      </c>
      <c r="C230" s="754"/>
      <c r="D230" s="755"/>
      <c r="E230" s="755"/>
      <c r="F230" s="756"/>
    </row>
    <row r="231" spans="1:6" ht="32.25" thickBot="1">
      <c r="A231" s="1449"/>
      <c r="B231" s="757" t="s">
        <v>503</v>
      </c>
      <c r="C231" s="758"/>
      <c r="D231" s="759"/>
      <c r="E231" s="759"/>
      <c r="F231" s="760"/>
    </row>
    <row r="232" spans="1:6" ht="16.5" thickBot="1">
      <c r="A232" s="1449"/>
      <c r="B232" s="757" t="s">
        <v>504</v>
      </c>
      <c r="C232" s="758"/>
      <c r="D232" s="759">
        <v>27084</v>
      </c>
      <c r="E232" s="759">
        <v>61481</v>
      </c>
      <c r="F232" s="752">
        <f>E232/D232*100</f>
        <v>227.00118150937826</v>
      </c>
    </row>
    <row r="233" spans="1:6" ht="16.5" thickBot="1">
      <c r="A233" s="1449"/>
      <c r="B233" s="757" t="s">
        <v>505</v>
      </c>
      <c r="C233" s="758"/>
      <c r="D233" s="759"/>
      <c r="E233" s="759"/>
      <c r="F233" s="760"/>
    </row>
    <row r="234" spans="1:6" ht="32.25" thickBot="1">
      <c r="A234" s="1449"/>
      <c r="B234" s="757" t="s">
        <v>506</v>
      </c>
      <c r="C234" s="758"/>
      <c r="D234" s="759"/>
      <c r="E234" s="759"/>
      <c r="F234" s="760"/>
    </row>
    <row r="235" spans="1:6" ht="16.5" thickBot="1">
      <c r="A235" s="1449"/>
      <c r="B235" s="757" t="s">
        <v>960</v>
      </c>
      <c r="C235" s="758"/>
      <c r="D235" s="759"/>
      <c r="E235" s="759"/>
      <c r="F235" s="760"/>
    </row>
    <row r="236" spans="1:6" ht="16.5" thickBot="1">
      <c r="A236" s="1449"/>
      <c r="B236" s="757" t="s">
        <v>973</v>
      </c>
      <c r="C236" s="758"/>
      <c r="D236" s="759"/>
      <c r="E236" s="759"/>
      <c r="F236" s="760"/>
    </row>
    <row r="237" spans="1:6" ht="16.5" thickBot="1">
      <c r="A237" s="1449"/>
      <c r="B237" s="757" t="s">
        <v>507</v>
      </c>
      <c r="C237" s="758"/>
      <c r="D237" s="759"/>
      <c r="E237" s="759"/>
      <c r="F237" s="760"/>
    </row>
    <row r="238" spans="1:6" ht="16.5" thickBot="1">
      <c r="A238" s="1449"/>
      <c r="B238" s="757" t="s">
        <v>508</v>
      </c>
      <c r="C238" s="758"/>
      <c r="D238" s="759"/>
      <c r="E238" s="759"/>
      <c r="F238" s="760"/>
    </row>
    <row r="239" spans="1:6" ht="32.25" thickBot="1">
      <c r="A239" s="1449"/>
      <c r="B239" s="757" t="s">
        <v>509</v>
      </c>
      <c r="C239" s="758"/>
      <c r="D239" s="759"/>
      <c r="E239" s="759"/>
      <c r="F239" s="760"/>
    </row>
    <row r="240" spans="1:6" ht="16.5" thickBot="1">
      <c r="A240" s="1449"/>
      <c r="B240" s="757" t="s">
        <v>510</v>
      </c>
      <c r="C240" s="758"/>
      <c r="D240" s="759"/>
      <c r="E240" s="759"/>
      <c r="F240" s="760"/>
    </row>
    <row r="241" spans="1:6" ht="16.5" thickBot="1">
      <c r="A241" s="1449"/>
      <c r="B241" s="761" t="s">
        <v>511</v>
      </c>
      <c r="C241" s="762"/>
      <c r="D241" s="763"/>
      <c r="E241" s="763"/>
      <c r="F241" s="764"/>
    </row>
    <row r="242" spans="1:6" ht="16.5" thickBot="1">
      <c r="A242" s="1449"/>
      <c r="B242" s="765" t="s">
        <v>810</v>
      </c>
      <c r="C242" s="766">
        <f>SUM(C230:C241)</f>
        <v>0</v>
      </c>
      <c r="D242" s="767">
        <f>SUM(D230:D241)</f>
        <v>27084</v>
      </c>
      <c r="E242" s="767">
        <f>SUM(E230:E241)</f>
        <v>61481</v>
      </c>
      <c r="F242" s="752">
        <f>E242/D242*100</f>
        <v>227.00118150937826</v>
      </c>
    </row>
    <row r="243" spans="1:6" ht="16.5" thickBot="1">
      <c r="A243" s="1449" t="s">
        <v>522</v>
      </c>
      <c r="B243" s="768" t="s">
        <v>951</v>
      </c>
      <c r="C243" s="754"/>
      <c r="D243" s="755"/>
      <c r="E243" s="755">
        <v>14</v>
      </c>
      <c r="F243" s="756"/>
    </row>
    <row r="244" spans="1:6" ht="32.25" thickBot="1">
      <c r="A244" s="1449"/>
      <c r="B244" s="757" t="s">
        <v>503</v>
      </c>
      <c r="C244" s="758"/>
      <c r="D244" s="759"/>
      <c r="E244" s="759"/>
      <c r="F244" s="760"/>
    </row>
    <row r="245" spans="1:6" ht="16.5" thickBot="1">
      <c r="A245" s="1449"/>
      <c r="B245" s="757" t="s">
        <v>504</v>
      </c>
      <c r="C245" s="758">
        <v>1466</v>
      </c>
      <c r="D245" s="759">
        <v>1466</v>
      </c>
      <c r="E245" s="759">
        <v>1286</v>
      </c>
      <c r="F245" s="752">
        <f>E245/D245*100</f>
        <v>87.72169167803547</v>
      </c>
    </row>
    <row r="246" spans="1:6" ht="16.5" thickBot="1">
      <c r="A246" s="1449"/>
      <c r="B246" s="757" t="s">
        <v>505</v>
      </c>
      <c r="C246" s="758"/>
      <c r="D246" s="759"/>
      <c r="E246" s="759"/>
      <c r="F246" s="760"/>
    </row>
    <row r="247" spans="1:6" ht="32.25" thickBot="1">
      <c r="A247" s="1449"/>
      <c r="B247" s="757" t="s">
        <v>506</v>
      </c>
      <c r="C247" s="758"/>
      <c r="D247" s="759"/>
      <c r="E247" s="759"/>
      <c r="F247" s="760"/>
    </row>
    <row r="248" spans="1:6" ht="16.5" thickBot="1">
      <c r="A248" s="1449"/>
      <c r="B248" s="757" t="s">
        <v>960</v>
      </c>
      <c r="C248" s="758"/>
      <c r="D248" s="759"/>
      <c r="E248" s="759"/>
      <c r="F248" s="760"/>
    </row>
    <row r="249" spans="1:6" ht="16.5" thickBot="1">
      <c r="A249" s="1449"/>
      <c r="B249" s="757" t="s">
        <v>973</v>
      </c>
      <c r="C249" s="758"/>
      <c r="D249" s="759"/>
      <c r="E249" s="759"/>
      <c r="F249" s="760"/>
    </row>
    <row r="250" spans="1:6" ht="16.5" thickBot="1">
      <c r="A250" s="1449"/>
      <c r="B250" s="757" t="s">
        <v>507</v>
      </c>
      <c r="C250" s="758"/>
      <c r="D250" s="759"/>
      <c r="E250" s="759"/>
      <c r="F250" s="760"/>
    </row>
    <row r="251" spans="1:6" ht="16.5" thickBot="1">
      <c r="A251" s="1449"/>
      <c r="B251" s="757" t="s">
        <v>508</v>
      </c>
      <c r="C251" s="758"/>
      <c r="D251" s="759"/>
      <c r="E251" s="759"/>
      <c r="F251" s="760"/>
    </row>
    <row r="252" spans="1:6" ht="32.25" thickBot="1">
      <c r="A252" s="1449"/>
      <c r="B252" s="757" t="s">
        <v>509</v>
      </c>
      <c r="C252" s="758"/>
      <c r="D252" s="759"/>
      <c r="E252" s="759"/>
      <c r="F252" s="760"/>
    </row>
    <row r="253" spans="1:6" ht="16.5" thickBot="1">
      <c r="A253" s="1449"/>
      <c r="B253" s="757" t="s">
        <v>510</v>
      </c>
      <c r="C253" s="758"/>
      <c r="D253" s="759"/>
      <c r="E253" s="759"/>
      <c r="F253" s="760"/>
    </row>
    <row r="254" spans="1:6" ht="16.5" thickBot="1">
      <c r="A254" s="1449"/>
      <c r="B254" s="761" t="s">
        <v>511</v>
      </c>
      <c r="C254" s="762"/>
      <c r="D254" s="763"/>
      <c r="E254" s="763"/>
      <c r="F254" s="764"/>
    </row>
    <row r="255" spans="1:6" ht="16.5" thickBot="1">
      <c r="A255" s="1449"/>
      <c r="B255" s="765" t="s">
        <v>810</v>
      </c>
      <c r="C255" s="766">
        <f>SUM(C243:C254)</f>
        <v>1466</v>
      </c>
      <c r="D255" s="767">
        <f>SUM(D243:D254)</f>
        <v>1466</v>
      </c>
      <c r="E255" s="767">
        <f>SUM(E243:E254)</f>
        <v>1300</v>
      </c>
      <c r="F255" s="752">
        <f>E255/D255*100</f>
        <v>88.67667121418826</v>
      </c>
    </row>
    <row r="256" spans="1:6" ht="16.5" thickBot="1">
      <c r="A256" s="1442" t="s">
        <v>921</v>
      </c>
      <c r="B256" s="751" t="s">
        <v>863</v>
      </c>
      <c r="C256" s="751" t="s">
        <v>963</v>
      </c>
      <c r="D256" s="751" t="s">
        <v>964</v>
      </c>
      <c r="E256" s="751" t="s">
        <v>965</v>
      </c>
      <c r="F256" s="752" t="s">
        <v>1014</v>
      </c>
    </row>
    <row r="257" spans="1:6" s="808" customFormat="1" ht="15.75">
      <c r="A257" s="1443"/>
      <c r="B257" s="768" t="s">
        <v>951</v>
      </c>
      <c r="C257" s="769">
        <v>674</v>
      </c>
      <c r="D257" s="770">
        <v>674</v>
      </c>
      <c r="E257" s="770">
        <v>2151</v>
      </c>
      <c r="F257" s="764">
        <f>E257/D257*100</f>
        <v>319.13946587537095</v>
      </c>
    </row>
    <row r="258" spans="1:6" s="808" customFormat="1" ht="31.5">
      <c r="A258" s="1443"/>
      <c r="B258" s="757" t="s">
        <v>503</v>
      </c>
      <c r="C258" s="758"/>
      <c r="D258" s="759"/>
      <c r="E258" s="759"/>
      <c r="F258" s="760"/>
    </row>
    <row r="259" spans="1:6" s="808" customFormat="1" ht="15.75">
      <c r="A259" s="1443"/>
      <c r="B259" s="757" t="s">
        <v>504</v>
      </c>
      <c r="C259" s="758"/>
      <c r="D259" s="759"/>
      <c r="E259" s="759"/>
      <c r="F259" s="760"/>
    </row>
    <row r="260" spans="1:6" s="808" customFormat="1" ht="15.75">
      <c r="A260" s="1443"/>
      <c r="B260" s="757" t="s">
        <v>505</v>
      </c>
      <c r="C260" s="758"/>
      <c r="D260" s="759"/>
      <c r="E260" s="759"/>
      <c r="F260" s="760"/>
    </row>
    <row r="261" spans="1:6" s="808" customFormat="1" ht="31.5">
      <c r="A261" s="1443"/>
      <c r="B261" s="757" t="s">
        <v>506</v>
      </c>
      <c r="C261" s="758"/>
      <c r="D261" s="759"/>
      <c r="E261" s="759"/>
      <c r="F261" s="760"/>
    </row>
    <row r="262" spans="1:6" s="808" customFormat="1" ht="15.75">
      <c r="A262" s="1443"/>
      <c r="B262" s="757" t="s">
        <v>960</v>
      </c>
      <c r="C262" s="758"/>
      <c r="D262" s="759"/>
      <c r="E262" s="759"/>
      <c r="F262" s="760"/>
    </row>
    <row r="263" spans="1:6" s="808" customFormat="1" ht="15.75">
      <c r="A263" s="1443"/>
      <c r="B263" s="757" t="s">
        <v>973</v>
      </c>
      <c r="C263" s="758"/>
      <c r="D263" s="759"/>
      <c r="E263" s="759"/>
      <c r="F263" s="760"/>
    </row>
    <row r="264" spans="1:6" s="808" customFormat="1" ht="15.75">
      <c r="A264" s="1443"/>
      <c r="B264" s="757" t="s">
        <v>507</v>
      </c>
      <c r="C264" s="758"/>
      <c r="D264" s="759"/>
      <c r="E264" s="759"/>
      <c r="F264" s="760"/>
    </row>
    <row r="265" spans="1:6" s="808" customFormat="1" ht="15.75">
      <c r="A265" s="1443"/>
      <c r="B265" s="757" t="s">
        <v>508</v>
      </c>
      <c r="C265" s="758"/>
      <c r="D265" s="759"/>
      <c r="E265" s="759"/>
      <c r="F265" s="760"/>
    </row>
    <row r="266" spans="1:6" s="808" customFormat="1" ht="31.5">
      <c r="A266" s="1443"/>
      <c r="B266" s="757" t="s">
        <v>509</v>
      </c>
      <c r="C266" s="758"/>
      <c r="D266" s="759"/>
      <c r="E266" s="759"/>
      <c r="F266" s="760"/>
    </row>
    <row r="267" spans="1:6" s="808" customFormat="1" ht="15.75">
      <c r="A267" s="1443"/>
      <c r="B267" s="757" t="s">
        <v>510</v>
      </c>
      <c r="C267" s="758"/>
      <c r="D267" s="759"/>
      <c r="E267" s="759"/>
      <c r="F267" s="760"/>
    </row>
    <row r="268" spans="1:6" s="808" customFormat="1" ht="16.5" thickBot="1">
      <c r="A268" s="1443"/>
      <c r="B268" s="761" t="s">
        <v>511</v>
      </c>
      <c r="C268" s="762"/>
      <c r="D268" s="763"/>
      <c r="E268" s="763"/>
      <c r="F268" s="764"/>
    </row>
    <row r="269" spans="1:6" s="808" customFormat="1" ht="16.5" thickBot="1">
      <c r="A269" s="1453"/>
      <c r="B269" s="765" t="s">
        <v>810</v>
      </c>
      <c r="C269" s="766">
        <f>SUM(C257:C268)</f>
        <v>674</v>
      </c>
      <c r="D269" s="767">
        <f>SUM(D257:D268)</f>
        <v>674</v>
      </c>
      <c r="E269" s="767">
        <f>SUM(E257:E268)</f>
        <v>2151</v>
      </c>
      <c r="F269" s="752">
        <f aca="true" t="shared" si="0" ref="F269:F282">E269/D269*100</f>
        <v>319.13946587537095</v>
      </c>
    </row>
    <row r="270" spans="1:6" ht="16.5" thickBot="1">
      <c r="A270" s="1448" t="s">
        <v>810</v>
      </c>
      <c r="B270" s="828" t="s">
        <v>951</v>
      </c>
      <c r="C270" s="829">
        <f aca="true" t="shared" si="1" ref="C270:E274">C257+C243+C216+C137+C124+C71+C58+C45+C32+C20+C203+C190+C177+C164+C151+C98+C85+C7+C230+C111</f>
        <v>12178</v>
      </c>
      <c r="D270" s="829">
        <f t="shared" si="1"/>
        <v>21523</v>
      </c>
      <c r="E270" s="829">
        <f t="shared" si="1"/>
        <v>25459</v>
      </c>
      <c r="F270" s="752">
        <f t="shared" si="0"/>
        <v>118.28741346466572</v>
      </c>
    </row>
    <row r="271" spans="1:6" ht="32.25" thickBot="1">
      <c r="A271" s="1448"/>
      <c r="B271" s="820" t="s">
        <v>503</v>
      </c>
      <c r="C271" s="829">
        <f t="shared" si="1"/>
        <v>329531</v>
      </c>
      <c r="D271" s="829">
        <f t="shared" si="1"/>
        <v>336764</v>
      </c>
      <c r="E271" s="829">
        <f t="shared" si="1"/>
        <v>336758</v>
      </c>
      <c r="F271" s="752">
        <f t="shared" si="0"/>
        <v>99.99821833687686</v>
      </c>
    </row>
    <row r="272" spans="1:6" ht="16.5" thickBot="1">
      <c r="A272" s="1448"/>
      <c r="B272" s="830" t="s">
        <v>504</v>
      </c>
      <c r="C272" s="829">
        <f t="shared" si="1"/>
        <v>23493</v>
      </c>
      <c r="D272" s="829">
        <f t="shared" si="1"/>
        <v>391250</v>
      </c>
      <c r="E272" s="829">
        <f t="shared" si="1"/>
        <v>416081</v>
      </c>
      <c r="F272" s="752">
        <f t="shared" si="0"/>
        <v>106.34658146964857</v>
      </c>
    </row>
    <row r="273" spans="1:6" ht="16.5" thickBot="1">
      <c r="A273" s="1448"/>
      <c r="B273" s="820" t="s">
        <v>505</v>
      </c>
      <c r="C273" s="829">
        <f t="shared" si="1"/>
        <v>355934</v>
      </c>
      <c r="D273" s="829">
        <f t="shared" si="1"/>
        <v>415990</v>
      </c>
      <c r="E273" s="829">
        <f t="shared" si="1"/>
        <v>90187</v>
      </c>
      <c r="F273" s="752">
        <f t="shared" si="0"/>
        <v>21.680088463664994</v>
      </c>
    </row>
    <row r="274" spans="1:6" ht="32.25" thickBot="1">
      <c r="A274" s="1448"/>
      <c r="B274" s="809" t="s">
        <v>506</v>
      </c>
      <c r="C274" s="829">
        <f t="shared" si="1"/>
        <v>0</v>
      </c>
      <c r="D274" s="829">
        <f t="shared" si="1"/>
        <v>47837</v>
      </c>
      <c r="E274" s="829">
        <f t="shared" si="1"/>
        <v>47837</v>
      </c>
      <c r="F274" s="752">
        <f t="shared" si="0"/>
        <v>100</v>
      </c>
    </row>
    <row r="275" spans="1:6" ht="16.5" thickBot="1">
      <c r="A275" s="1448"/>
      <c r="B275" s="830" t="s">
        <v>960</v>
      </c>
      <c r="C275" s="829">
        <f aca="true" t="shared" si="2" ref="C275:E276">C262+C248+C221+C142+C129+C76+C63+C50+C37+C24+C208+C195+C182+C169+C156+C103+C90+C12+C235+C116</f>
        <v>62773</v>
      </c>
      <c r="D275" s="829">
        <f t="shared" si="2"/>
        <v>65615</v>
      </c>
      <c r="E275" s="829">
        <f t="shared" si="2"/>
        <v>69048</v>
      </c>
      <c r="F275" s="752">
        <f t="shared" si="0"/>
        <v>105.2320353577688</v>
      </c>
    </row>
    <row r="276" spans="1:6" ht="16.5" thickBot="1">
      <c r="A276" s="1448"/>
      <c r="B276" s="820" t="s">
        <v>973</v>
      </c>
      <c r="C276" s="829">
        <f t="shared" si="2"/>
        <v>7206</v>
      </c>
      <c r="D276" s="829">
        <f t="shared" si="2"/>
        <v>7266</v>
      </c>
      <c r="E276" s="829">
        <f t="shared" si="2"/>
        <v>7039</v>
      </c>
      <c r="F276" s="752">
        <f t="shared" si="0"/>
        <v>96.87586017065786</v>
      </c>
    </row>
    <row r="277" spans="1:6" ht="16.5" thickBot="1">
      <c r="A277" s="1448"/>
      <c r="B277" s="830" t="s">
        <v>507</v>
      </c>
      <c r="C277" s="829">
        <f aca="true" t="shared" si="3" ref="C277:E279">C264+C250+C223+C144+C131+C78+C65+C52+C39+C27+C210+C197+C184+C171+C158+C105+C92+C14+C237+C118</f>
        <v>0</v>
      </c>
      <c r="D277" s="829">
        <f t="shared" si="3"/>
        <v>2502</v>
      </c>
      <c r="E277" s="829">
        <f t="shared" si="3"/>
        <v>2502</v>
      </c>
      <c r="F277" s="752">
        <f t="shared" si="0"/>
        <v>100</v>
      </c>
    </row>
    <row r="278" spans="1:6" ht="16.5" thickBot="1">
      <c r="A278" s="1448"/>
      <c r="B278" s="820" t="s">
        <v>508</v>
      </c>
      <c r="C278" s="829">
        <f t="shared" si="3"/>
        <v>0</v>
      </c>
      <c r="D278" s="829">
        <f t="shared" si="3"/>
        <v>517</v>
      </c>
      <c r="E278" s="829">
        <f t="shared" si="3"/>
        <v>517</v>
      </c>
      <c r="F278" s="752">
        <f t="shared" si="0"/>
        <v>100</v>
      </c>
    </row>
    <row r="279" spans="1:6" ht="32.25" thickBot="1">
      <c r="A279" s="1448"/>
      <c r="B279" s="830" t="s">
        <v>509</v>
      </c>
      <c r="C279" s="829">
        <f t="shared" si="3"/>
        <v>0</v>
      </c>
      <c r="D279" s="829">
        <f t="shared" si="3"/>
        <v>387</v>
      </c>
      <c r="E279" s="829">
        <f t="shared" si="3"/>
        <v>242</v>
      </c>
      <c r="F279" s="752">
        <f t="shared" si="0"/>
        <v>62.532299741602074</v>
      </c>
    </row>
    <row r="280" spans="1:6" ht="16.5" thickBot="1">
      <c r="A280" s="1448"/>
      <c r="B280" s="820" t="s">
        <v>510</v>
      </c>
      <c r="C280" s="829">
        <f aca="true" t="shared" si="4" ref="C280:E281">C267+C253+C226+C147+C134+C81+C68+C55+C42+C29+C213+C200+C187+C174+C161+C108+C95+C17+C240+C121</f>
        <v>98353</v>
      </c>
      <c r="D280" s="829">
        <f t="shared" si="4"/>
        <v>119036</v>
      </c>
      <c r="E280" s="829">
        <f t="shared" si="4"/>
        <v>58369</v>
      </c>
      <c r="F280" s="752">
        <f t="shared" si="0"/>
        <v>49.03474579118922</v>
      </c>
    </row>
    <row r="281" spans="1:6" ht="16.5" thickBot="1">
      <c r="A281" s="1448"/>
      <c r="B281" s="828" t="s">
        <v>511</v>
      </c>
      <c r="C281" s="829">
        <f t="shared" si="4"/>
        <v>22114</v>
      </c>
      <c r="D281" s="829">
        <f t="shared" si="4"/>
        <v>22114</v>
      </c>
      <c r="E281" s="829">
        <f t="shared" si="4"/>
        <v>25360</v>
      </c>
      <c r="F281" s="752">
        <f t="shared" si="0"/>
        <v>114.67848421814236</v>
      </c>
    </row>
    <row r="282" spans="1:6" ht="16.5" thickBot="1">
      <c r="A282" s="1448"/>
      <c r="B282" s="765" t="s">
        <v>810</v>
      </c>
      <c r="C282" s="773">
        <f>SUM(C270:C281)</f>
        <v>911582</v>
      </c>
      <c r="D282" s="767">
        <f>SUM(D270:D281)</f>
        <v>1430801</v>
      </c>
      <c r="E282" s="752">
        <f>SUM(E270:E281)</f>
        <v>1079399</v>
      </c>
      <c r="F282" s="778">
        <f t="shared" si="0"/>
        <v>75.44019049469493</v>
      </c>
    </row>
  </sheetData>
  <sheetProtection/>
  <mergeCells count="22">
    <mergeCell ref="A230:A242"/>
    <mergeCell ref="A243:A255"/>
    <mergeCell ref="A256:A269"/>
    <mergeCell ref="A270:A282"/>
    <mergeCell ref="A151:A163"/>
    <mergeCell ref="A164:A176"/>
    <mergeCell ref="A177:A189"/>
    <mergeCell ref="A190:A202"/>
    <mergeCell ref="A203:A215"/>
    <mergeCell ref="A216:A228"/>
    <mergeCell ref="A71:A83"/>
    <mergeCell ref="A85:A97"/>
    <mergeCell ref="A98:A110"/>
    <mergeCell ref="A111:A123"/>
    <mergeCell ref="A124:A136"/>
    <mergeCell ref="A137:A149"/>
    <mergeCell ref="A1:F1"/>
    <mergeCell ref="A7:A19"/>
    <mergeCell ref="A20:A31"/>
    <mergeCell ref="A32:A44"/>
    <mergeCell ref="A45:A57"/>
    <mergeCell ref="A58:A7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43" r:id="rId1"/>
  <headerFooter alignWithMargins="0">
    <oddHeader>&amp;R1/1)a sz. melléklete
...../2014. (......) Egyek Önk.</oddHeader>
  </headerFooter>
  <rowBreaks count="3" manualBreakCount="3">
    <brk id="83" max="255" man="1"/>
    <brk id="149" max="6" man="1"/>
    <brk id="228" max="6" man="1"/>
  </rowBreaks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M342"/>
  <sheetViews>
    <sheetView view="pageLayout" workbookViewId="0" topLeftCell="B4">
      <selection activeCell="M16" sqref="M16"/>
    </sheetView>
  </sheetViews>
  <sheetFormatPr defaultColWidth="9.00390625" defaultRowHeight="12.75"/>
  <cols>
    <col min="1" max="1" width="2.25390625" style="42" customWidth="1"/>
    <col min="2" max="2" width="37.875" style="42" customWidth="1"/>
    <col min="3" max="3" width="19.375" style="42" hidden="1" customWidth="1"/>
    <col min="4" max="4" width="7.375" style="42" customWidth="1"/>
    <col min="5" max="5" width="7.375" style="67" customWidth="1"/>
    <col min="6" max="6" width="7.00390625" style="67" customWidth="1"/>
    <col min="7" max="7" width="9.125" style="68" customWidth="1"/>
    <col min="8" max="8" width="5.875" style="68" customWidth="1"/>
    <col min="9" max="9" width="9.125" style="42" customWidth="1"/>
    <col min="10" max="10" width="6.625" style="42" customWidth="1"/>
    <col min="11" max="11" width="9.125" style="42" customWidth="1"/>
    <col min="12" max="13" width="15.25390625" style="42" bestFit="1" customWidth="1"/>
    <col min="14" max="16384" width="9.125" style="42" customWidth="1"/>
  </cols>
  <sheetData>
    <row r="1" spans="2:10" ht="15">
      <c r="B1" s="66" t="s">
        <v>1077</v>
      </c>
      <c r="J1" s="66"/>
    </row>
    <row r="2" ht="12.75">
      <c r="B2" s="69"/>
    </row>
    <row r="3" spans="2:11" ht="15.75">
      <c r="B3" s="1580" t="s">
        <v>718</v>
      </c>
      <c r="C3" s="1580"/>
      <c r="D3" s="1580"/>
      <c r="E3" s="1580"/>
      <c r="F3" s="1580"/>
      <c r="G3" s="1580"/>
      <c r="H3" s="1580"/>
      <c r="I3" s="1580"/>
      <c r="J3" s="1580"/>
      <c r="K3" s="1580"/>
    </row>
    <row r="4" spans="2:11" ht="15.75">
      <c r="B4" s="1580" t="s">
        <v>1078</v>
      </c>
      <c r="C4" s="1580"/>
      <c r="D4" s="1580"/>
      <c r="E4" s="1580"/>
      <c r="F4" s="1580"/>
      <c r="G4" s="1580"/>
      <c r="H4" s="1580"/>
      <c r="I4" s="1580"/>
      <c r="J4" s="1580"/>
      <c r="K4" s="1580"/>
    </row>
    <row r="5" spans="2:11" ht="15.75">
      <c r="B5" s="1580" t="s">
        <v>1079</v>
      </c>
      <c r="C5" s="1580"/>
      <c r="D5" s="1580"/>
      <c r="E5" s="1580"/>
      <c r="F5" s="1580"/>
      <c r="G5" s="1580"/>
      <c r="H5" s="1580"/>
      <c r="I5" s="1580"/>
      <c r="J5" s="1580"/>
      <c r="K5" s="1580"/>
    </row>
    <row r="6" spans="2:11" ht="15.75">
      <c r="B6" s="1580" t="s">
        <v>1044</v>
      </c>
      <c r="C6" s="1580"/>
      <c r="D6" s="1580"/>
      <c r="E6" s="1580"/>
      <c r="F6" s="1580"/>
      <c r="G6" s="1580"/>
      <c r="H6" s="1580"/>
      <c r="I6" s="1580"/>
      <c r="J6" s="1580"/>
      <c r="K6" s="1580"/>
    </row>
    <row r="7" spans="2:11" ht="15.75">
      <c r="B7" s="1580" t="s">
        <v>966</v>
      </c>
      <c r="C7" s="1580"/>
      <c r="D7" s="1580"/>
      <c r="E7" s="1580"/>
      <c r="F7" s="1580"/>
      <c r="G7" s="1580"/>
      <c r="H7" s="1580"/>
      <c r="I7" s="1580"/>
      <c r="J7" s="1580"/>
      <c r="K7" s="1580"/>
    </row>
    <row r="8" spans="2:11" ht="15.75">
      <c r="B8" s="1580"/>
      <c r="C8" s="1580"/>
      <c r="D8" s="1580"/>
      <c r="E8" s="1580"/>
      <c r="F8" s="1580"/>
      <c r="G8" s="1580"/>
      <c r="H8" s="1580"/>
      <c r="I8" s="1580"/>
      <c r="J8" s="1580"/>
      <c r="K8" s="1580"/>
    </row>
    <row r="9" spans="2:11" ht="19.5" thickBot="1">
      <c r="B9" s="1588"/>
      <c r="C9" s="1588"/>
      <c r="D9" s="1588"/>
      <c r="E9" s="1588"/>
      <c r="F9" s="1594" t="s">
        <v>1080</v>
      </c>
      <c r="G9" s="1594"/>
      <c r="H9" s="1594"/>
      <c r="I9" s="1594"/>
      <c r="J9" s="1594"/>
      <c r="K9" s="1594"/>
    </row>
    <row r="10" spans="2:10" ht="19.5" customHeight="1">
      <c r="B10" s="1596" t="s">
        <v>1081</v>
      </c>
      <c r="C10" s="1599" t="s">
        <v>1082</v>
      </c>
      <c r="D10" s="1599"/>
      <c r="E10" s="1602" t="s">
        <v>1083</v>
      </c>
      <c r="F10" s="1602"/>
      <c r="G10" s="1604" t="s">
        <v>1084</v>
      </c>
      <c r="H10" s="1604"/>
      <c r="I10" s="1582" t="s">
        <v>1085</v>
      </c>
      <c r="J10" s="1583"/>
    </row>
    <row r="11" spans="2:10" ht="12.75">
      <c r="B11" s="1597"/>
      <c r="C11" s="1600"/>
      <c r="D11" s="1600"/>
      <c r="E11" s="1603"/>
      <c r="F11" s="1603"/>
      <c r="G11" s="1605"/>
      <c r="H11" s="1605"/>
      <c r="I11" s="1584"/>
      <c r="J11" s="1585"/>
    </row>
    <row r="12" spans="2:10" ht="14.25" thickBot="1">
      <c r="B12" s="1598"/>
      <c r="C12" s="1601"/>
      <c r="D12" s="1601"/>
      <c r="E12" s="1586" t="s">
        <v>1086</v>
      </c>
      <c r="F12" s="1586"/>
      <c r="G12" s="1586"/>
      <c r="H12" s="1586"/>
      <c r="I12" s="1586"/>
      <c r="J12" s="1587"/>
    </row>
    <row r="13" spans="2:10" ht="13.5" thickBot="1">
      <c r="B13" s="70">
        <v>1</v>
      </c>
      <c r="C13" s="1581">
        <v>2</v>
      </c>
      <c r="D13" s="1581"/>
      <c r="E13" s="1606">
        <v>3</v>
      </c>
      <c r="F13" s="1607"/>
      <c r="G13" s="1608">
        <v>4</v>
      </c>
      <c r="H13" s="1609"/>
      <c r="I13" s="1581">
        <v>5</v>
      </c>
      <c r="J13" s="1595"/>
    </row>
    <row r="14" spans="2:10" ht="24.75" customHeight="1" thickBot="1">
      <c r="B14" s="72" t="s">
        <v>1087</v>
      </c>
      <c r="C14" s="1589" t="s">
        <v>1088</v>
      </c>
      <c r="D14" s="1589"/>
      <c r="E14" s="1590">
        <f>E22+E19</f>
        <v>7167</v>
      </c>
      <c r="F14" s="1590"/>
      <c r="G14" s="1591">
        <f>G22+G19</f>
        <v>1988</v>
      </c>
      <c r="H14" s="1591"/>
      <c r="I14" s="1592"/>
      <c r="J14" s="1593"/>
    </row>
    <row r="15" spans="2:10" ht="16.5" customHeight="1">
      <c r="B15" s="74" t="s">
        <v>1089</v>
      </c>
      <c r="C15" s="1615" t="s">
        <v>1090</v>
      </c>
      <c r="D15" s="1615"/>
      <c r="E15" s="1616" t="s">
        <v>1091</v>
      </c>
      <c r="F15" s="1616"/>
      <c r="G15" s="1617" t="s">
        <v>1091</v>
      </c>
      <c r="H15" s="1617"/>
      <c r="I15" s="1618"/>
      <c r="J15" s="1619"/>
    </row>
    <row r="16" spans="2:10" ht="24.75" customHeight="1">
      <c r="B16" s="76" t="s">
        <v>1092</v>
      </c>
      <c r="C16" s="1610" t="s">
        <v>1093</v>
      </c>
      <c r="D16" s="1610"/>
      <c r="E16" s="1611" t="s">
        <v>1091</v>
      </c>
      <c r="F16" s="1611"/>
      <c r="G16" s="1612" t="s">
        <v>1091</v>
      </c>
      <c r="H16" s="1612"/>
      <c r="I16" s="1613"/>
      <c r="J16" s="1614"/>
    </row>
    <row r="17" spans="2:10" ht="24" customHeight="1">
      <c r="B17" s="78" t="s">
        <v>1094</v>
      </c>
      <c r="C17" s="1610" t="s">
        <v>1095</v>
      </c>
      <c r="D17" s="1610"/>
      <c r="E17" s="1611"/>
      <c r="F17" s="1611"/>
      <c r="G17" s="1612"/>
      <c r="H17" s="1612"/>
      <c r="I17" s="1613"/>
      <c r="J17" s="1614"/>
    </row>
    <row r="18" spans="2:10" ht="24.75" customHeight="1">
      <c r="B18" s="78" t="s">
        <v>1096</v>
      </c>
      <c r="C18" s="1610" t="s">
        <v>1097</v>
      </c>
      <c r="D18" s="1610"/>
      <c r="E18" s="1611"/>
      <c r="F18" s="1611"/>
      <c r="G18" s="1620"/>
      <c r="H18" s="1620"/>
      <c r="I18" s="1613"/>
      <c r="J18" s="1614"/>
    </row>
    <row r="19" spans="2:10" ht="22.5" customHeight="1">
      <c r="B19" s="76" t="s">
        <v>1098</v>
      </c>
      <c r="C19" s="1610" t="s">
        <v>1099</v>
      </c>
      <c r="D19" s="1610"/>
      <c r="E19" s="1611">
        <f>E20+E21</f>
        <v>4937</v>
      </c>
      <c r="F19" s="1611"/>
      <c r="G19" s="1612">
        <f>G20+G21</f>
        <v>1741</v>
      </c>
      <c r="H19" s="1612"/>
      <c r="I19" s="1613"/>
      <c r="J19" s="1614"/>
    </row>
    <row r="20" spans="2:10" ht="25.5" customHeight="1">
      <c r="B20" s="78" t="s">
        <v>1100</v>
      </c>
      <c r="C20" s="1610" t="s">
        <v>1101</v>
      </c>
      <c r="D20" s="1610"/>
      <c r="E20" s="1611">
        <v>4937</v>
      </c>
      <c r="F20" s="1611"/>
      <c r="G20" s="1612">
        <v>1741</v>
      </c>
      <c r="H20" s="1612"/>
      <c r="I20" s="1613"/>
      <c r="J20" s="1614"/>
    </row>
    <row r="21" spans="2:10" ht="25.5" customHeight="1">
      <c r="B21" s="78" t="s">
        <v>1102</v>
      </c>
      <c r="C21" s="1610" t="s">
        <v>1103</v>
      </c>
      <c r="D21" s="1610"/>
      <c r="E21" s="1611"/>
      <c r="F21" s="1611"/>
      <c r="G21" s="1620"/>
      <c r="H21" s="1620"/>
      <c r="I21" s="1613"/>
      <c r="J21" s="1614"/>
    </row>
    <row r="22" spans="2:10" ht="21.75" customHeight="1">
      <c r="B22" s="79" t="s">
        <v>1104</v>
      </c>
      <c r="C22" s="1610" t="s">
        <v>1105</v>
      </c>
      <c r="D22" s="1610"/>
      <c r="E22" s="1611">
        <f>E23+E24</f>
        <v>2230</v>
      </c>
      <c r="F22" s="1611"/>
      <c r="G22" s="1612">
        <f>G23+G24</f>
        <v>247</v>
      </c>
      <c r="H22" s="1612"/>
      <c r="I22" s="1613"/>
      <c r="J22" s="1614"/>
    </row>
    <row r="23" spans="2:10" ht="28.5" customHeight="1">
      <c r="B23" s="78" t="s">
        <v>1106</v>
      </c>
      <c r="C23" s="1610" t="s">
        <v>799</v>
      </c>
      <c r="D23" s="1610"/>
      <c r="E23" s="1611">
        <v>325</v>
      </c>
      <c r="F23" s="1611"/>
      <c r="G23" s="1612">
        <v>247</v>
      </c>
      <c r="H23" s="1612"/>
      <c r="I23" s="1613"/>
      <c r="J23" s="1614"/>
    </row>
    <row r="24" spans="2:10" ht="15.75" customHeight="1">
      <c r="B24" s="78" t="s">
        <v>1107</v>
      </c>
      <c r="C24" s="1610" t="s">
        <v>805</v>
      </c>
      <c r="D24" s="1610"/>
      <c r="E24" s="1611">
        <v>1905</v>
      </c>
      <c r="F24" s="1611"/>
      <c r="G24" s="1620"/>
      <c r="H24" s="1620"/>
      <c r="I24" s="1613"/>
      <c r="J24" s="1614"/>
    </row>
    <row r="25" spans="2:10" ht="15" customHeight="1">
      <c r="B25" s="80" t="s">
        <v>1108</v>
      </c>
      <c r="C25" s="1610" t="s">
        <v>824</v>
      </c>
      <c r="D25" s="1610"/>
      <c r="E25" s="1611"/>
      <c r="F25" s="1611"/>
      <c r="G25" s="1612"/>
      <c r="H25" s="1612"/>
      <c r="I25" s="1613"/>
      <c r="J25" s="1614"/>
    </row>
    <row r="26" spans="2:10" ht="16.5" customHeight="1">
      <c r="B26" s="80" t="s">
        <v>1109</v>
      </c>
      <c r="C26" s="1610" t="s">
        <v>811</v>
      </c>
      <c r="D26" s="1610"/>
      <c r="E26" s="1611"/>
      <c r="F26" s="1611"/>
      <c r="G26" s="1620"/>
      <c r="H26" s="1620"/>
      <c r="I26" s="1613"/>
      <c r="J26" s="1614"/>
    </row>
    <row r="27" spans="2:10" ht="13.5" thickBot="1">
      <c r="B27" s="81" t="s">
        <v>1110</v>
      </c>
      <c r="C27" s="1621" t="s">
        <v>899</v>
      </c>
      <c r="D27" s="1621"/>
      <c r="E27" s="1622"/>
      <c r="F27" s="1622"/>
      <c r="G27" s="1623"/>
      <c r="H27" s="1623"/>
      <c r="I27" s="1624"/>
      <c r="J27" s="1625"/>
    </row>
    <row r="28" spans="2:10" ht="13.5" thickBot="1">
      <c r="B28" s="72" t="s">
        <v>1111</v>
      </c>
      <c r="C28" s="1589" t="s">
        <v>902</v>
      </c>
      <c r="D28" s="1589"/>
      <c r="E28" s="1590">
        <f>E29+E107</f>
        <v>14224</v>
      </c>
      <c r="F28" s="1590"/>
      <c r="G28" s="1591">
        <f>G29+G107</f>
        <v>2025</v>
      </c>
      <c r="H28" s="1591"/>
      <c r="I28" s="1626" t="s">
        <v>1091</v>
      </c>
      <c r="J28" s="1627"/>
    </row>
    <row r="29" spans="2:10" ht="22.5" thickBot="1">
      <c r="B29" s="83" t="s">
        <v>1112</v>
      </c>
      <c r="C29" s="1628" t="s">
        <v>900</v>
      </c>
      <c r="D29" s="1628"/>
      <c r="E29" s="1629">
        <f>E30+E94+E105+E106</f>
        <v>0</v>
      </c>
      <c r="F29" s="1629"/>
      <c r="G29" s="1816">
        <f>G30+G94+G105+G106</f>
        <v>0</v>
      </c>
      <c r="H29" s="1816"/>
      <c r="I29" s="1630" t="s">
        <v>1091</v>
      </c>
      <c r="J29" s="1631"/>
    </row>
    <row r="30" spans="2:10" ht="12.75">
      <c r="B30" s="84" t="s">
        <v>1113</v>
      </c>
      <c r="C30" s="1632" t="s">
        <v>901</v>
      </c>
      <c r="D30" s="1632"/>
      <c r="E30" s="1633"/>
      <c r="F30" s="1633"/>
      <c r="G30" s="1798"/>
      <c r="H30" s="1798"/>
      <c r="I30" s="1634" t="s">
        <v>1091</v>
      </c>
      <c r="J30" s="1635"/>
    </row>
    <row r="31" spans="2:10" ht="20.25" customHeight="1">
      <c r="B31" s="1636" t="s">
        <v>1114</v>
      </c>
      <c r="C31" s="1610" t="s">
        <v>903</v>
      </c>
      <c r="D31" s="1610"/>
      <c r="E31" s="1611"/>
      <c r="F31" s="1611"/>
      <c r="G31" s="1612"/>
      <c r="H31" s="1612"/>
      <c r="I31" s="1613" t="s">
        <v>1091</v>
      </c>
      <c r="J31" s="1614"/>
    </row>
    <row r="32" spans="2:13" ht="12.75">
      <c r="B32" s="1637"/>
      <c r="C32" s="1610"/>
      <c r="D32" s="1610"/>
      <c r="E32" s="1611"/>
      <c r="F32" s="1611"/>
      <c r="G32" s="1612"/>
      <c r="H32" s="1612"/>
      <c r="I32" s="1613"/>
      <c r="J32" s="1614"/>
      <c r="M32" s="43"/>
    </row>
    <row r="33" spans="2:10" ht="12.75">
      <c r="B33" s="86" t="s">
        <v>1115</v>
      </c>
      <c r="C33" s="1610" t="s">
        <v>904</v>
      </c>
      <c r="D33" s="1610"/>
      <c r="E33" s="1611"/>
      <c r="F33" s="1611"/>
      <c r="G33" s="1612"/>
      <c r="H33" s="1612"/>
      <c r="I33" s="1613" t="s">
        <v>1091</v>
      </c>
      <c r="J33" s="1614"/>
    </row>
    <row r="34" spans="2:10" ht="24" customHeight="1">
      <c r="B34" s="86" t="s">
        <v>1116</v>
      </c>
      <c r="C34" s="1610" t="s">
        <v>976</v>
      </c>
      <c r="D34" s="1610"/>
      <c r="E34" s="1611"/>
      <c r="F34" s="1611"/>
      <c r="G34" s="1612"/>
      <c r="H34" s="1612"/>
      <c r="I34" s="1613"/>
      <c r="J34" s="1614"/>
    </row>
    <row r="35" spans="2:10" ht="12.75">
      <c r="B35" s="86" t="s">
        <v>1117</v>
      </c>
      <c r="C35" s="1610" t="s">
        <v>977</v>
      </c>
      <c r="D35" s="1610"/>
      <c r="E35" s="1611"/>
      <c r="F35" s="1611"/>
      <c r="G35" s="1620"/>
      <c r="H35" s="1620"/>
      <c r="I35" s="1613"/>
      <c r="J35" s="1614"/>
    </row>
    <row r="36" spans="2:10" ht="12.75">
      <c r="B36" s="86" t="s">
        <v>1118</v>
      </c>
      <c r="C36" s="1610" t="s">
        <v>978</v>
      </c>
      <c r="D36" s="1610"/>
      <c r="E36" s="1611" t="s">
        <v>1091</v>
      </c>
      <c r="F36" s="1611"/>
      <c r="G36" s="1612" t="s">
        <v>1091</v>
      </c>
      <c r="H36" s="1612"/>
      <c r="I36" s="1613" t="s">
        <v>1091</v>
      </c>
      <c r="J36" s="1614"/>
    </row>
    <row r="37" spans="2:10" ht="15" customHeight="1">
      <c r="B37" s="86" t="s">
        <v>1119</v>
      </c>
      <c r="C37" s="1610" t="s">
        <v>979</v>
      </c>
      <c r="D37" s="1610"/>
      <c r="E37" s="1611"/>
      <c r="F37" s="1611"/>
      <c r="G37" s="1612"/>
      <c r="H37" s="1612"/>
      <c r="I37" s="1613"/>
      <c r="J37" s="1614"/>
    </row>
    <row r="38" spans="2:10" ht="12.75">
      <c r="B38" s="86" t="s">
        <v>1120</v>
      </c>
      <c r="C38" s="1610" t="s">
        <v>980</v>
      </c>
      <c r="D38" s="1610"/>
      <c r="E38" s="1611"/>
      <c r="F38" s="1611"/>
      <c r="G38" s="1620"/>
      <c r="H38" s="1620"/>
      <c r="I38" s="1613"/>
      <c r="J38" s="1614"/>
    </row>
    <row r="39" spans="2:10" ht="12.75">
      <c r="B39" s="86" t="s">
        <v>1121</v>
      </c>
      <c r="C39" s="1610" t="s">
        <v>981</v>
      </c>
      <c r="D39" s="1610"/>
      <c r="E39" s="1611"/>
      <c r="F39" s="1611"/>
      <c r="G39" s="1612"/>
      <c r="H39" s="1612"/>
      <c r="I39" s="1613" t="s">
        <v>1091</v>
      </c>
      <c r="J39" s="1614"/>
    </row>
    <row r="40" spans="2:10" ht="15.75" customHeight="1">
      <c r="B40" s="86" t="s">
        <v>1122</v>
      </c>
      <c r="C40" s="1610" t="s">
        <v>983</v>
      </c>
      <c r="D40" s="1610"/>
      <c r="E40" s="1611"/>
      <c r="F40" s="1611"/>
      <c r="G40" s="1612"/>
      <c r="H40" s="1612"/>
      <c r="I40" s="1613"/>
      <c r="J40" s="1614"/>
    </row>
    <row r="41" spans="2:10" ht="12.75">
      <c r="B41" s="86" t="s">
        <v>1123</v>
      </c>
      <c r="C41" s="1610" t="s">
        <v>984</v>
      </c>
      <c r="D41" s="1610"/>
      <c r="E41" s="1611"/>
      <c r="F41" s="1611"/>
      <c r="G41" s="1620"/>
      <c r="H41" s="1620"/>
      <c r="I41" s="1613"/>
      <c r="J41" s="1614"/>
    </row>
    <row r="42" spans="2:10" ht="24.75" customHeight="1">
      <c r="B42" s="86" t="s">
        <v>1124</v>
      </c>
      <c r="C42" s="1610" t="s">
        <v>985</v>
      </c>
      <c r="D42" s="1610"/>
      <c r="E42" s="1611" t="s">
        <v>1091</v>
      </c>
      <c r="F42" s="1611"/>
      <c r="G42" s="1612" t="s">
        <v>1091</v>
      </c>
      <c r="H42" s="1612"/>
      <c r="I42" s="1613" t="s">
        <v>1091</v>
      </c>
      <c r="J42" s="1614"/>
    </row>
    <row r="43" spans="2:10" ht="23.25" customHeight="1">
      <c r="B43" s="86" t="s">
        <v>1125</v>
      </c>
      <c r="C43" s="1610" t="s">
        <v>986</v>
      </c>
      <c r="D43" s="1610"/>
      <c r="E43" s="1611"/>
      <c r="F43" s="1611"/>
      <c r="G43" s="1612"/>
      <c r="H43" s="1612"/>
      <c r="I43" s="1613"/>
      <c r="J43" s="1614"/>
    </row>
    <row r="44" spans="2:10" ht="21.75" customHeight="1">
      <c r="B44" s="86" t="s">
        <v>1126</v>
      </c>
      <c r="C44" s="1610" t="s">
        <v>987</v>
      </c>
      <c r="D44" s="1610"/>
      <c r="E44" s="1611"/>
      <c r="F44" s="1611"/>
      <c r="G44" s="1620"/>
      <c r="H44" s="1620"/>
      <c r="I44" s="1613"/>
      <c r="J44" s="1614"/>
    </row>
    <row r="45" spans="2:10" ht="14.25" customHeight="1">
      <c r="B45" s="86" t="s">
        <v>1127</v>
      </c>
      <c r="C45" s="1610" t="s">
        <v>1065</v>
      </c>
      <c r="D45" s="1610"/>
      <c r="E45" s="1611"/>
      <c r="F45" s="1611"/>
      <c r="G45" s="1612"/>
      <c r="H45" s="1612"/>
      <c r="I45" s="1613" t="s">
        <v>1091</v>
      </c>
      <c r="J45" s="1614"/>
    </row>
    <row r="46" spans="2:10" ht="23.25" customHeight="1">
      <c r="B46" s="86" t="s">
        <v>1128</v>
      </c>
      <c r="C46" s="1610" t="s">
        <v>1066</v>
      </c>
      <c r="D46" s="1610"/>
      <c r="E46" s="1611"/>
      <c r="F46" s="1611"/>
      <c r="G46" s="1612"/>
      <c r="H46" s="1612"/>
      <c r="I46" s="1613"/>
      <c r="J46" s="1614"/>
    </row>
    <row r="47" spans="2:10" ht="22.5" customHeight="1">
      <c r="B47" s="86" t="s">
        <v>1129</v>
      </c>
      <c r="C47" s="1610" t="s">
        <v>1067</v>
      </c>
      <c r="D47" s="1610"/>
      <c r="E47" s="1611"/>
      <c r="F47" s="1611"/>
      <c r="G47" s="1620"/>
      <c r="H47" s="1620"/>
      <c r="I47" s="1613"/>
      <c r="J47" s="1614"/>
    </row>
    <row r="48" spans="2:10" ht="12.75" customHeight="1">
      <c r="B48" s="86" t="s">
        <v>1130</v>
      </c>
      <c r="C48" s="1610" t="s">
        <v>1068</v>
      </c>
      <c r="D48" s="1610"/>
      <c r="E48" s="1611"/>
      <c r="F48" s="1611"/>
      <c r="G48" s="1612"/>
      <c r="H48" s="1612"/>
      <c r="I48" s="1613" t="s">
        <v>1091</v>
      </c>
      <c r="J48" s="1614"/>
    </row>
    <row r="49" spans="2:10" ht="13.5" customHeight="1">
      <c r="B49" s="86" t="s">
        <v>1131</v>
      </c>
      <c r="C49" s="1610" t="s">
        <v>1069</v>
      </c>
      <c r="D49" s="1610"/>
      <c r="E49" s="1611"/>
      <c r="F49" s="1611"/>
      <c r="G49" s="1612"/>
      <c r="H49" s="1612"/>
      <c r="I49" s="1613"/>
      <c r="J49" s="1614"/>
    </row>
    <row r="50" spans="2:10" ht="16.5" customHeight="1">
      <c r="B50" s="86" t="s">
        <v>1132</v>
      </c>
      <c r="C50" s="1610" t="s">
        <v>1070</v>
      </c>
      <c r="D50" s="1610"/>
      <c r="E50" s="1611"/>
      <c r="F50" s="1611"/>
      <c r="G50" s="1620"/>
      <c r="H50" s="1620"/>
      <c r="I50" s="1613"/>
      <c r="J50" s="1614"/>
    </row>
    <row r="51" spans="2:10" ht="16.5" customHeight="1">
      <c r="B51" s="86" t="s">
        <v>1133</v>
      </c>
      <c r="C51" s="1610" t="s">
        <v>1071</v>
      </c>
      <c r="D51" s="1610"/>
      <c r="E51" s="1611"/>
      <c r="F51" s="1611"/>
      <c r="G51" s="1612"/>
      <c r="H51" s="1612"/>
      <c r="I51" s="1613"/>
      <c r="J51" s="1614"/>
    </row>
    <row r="52" spans="2:10" ht="21" customHeight="1">
      <c r="B52" s="1636" t="s">
        <v>1134</v>
      </c>
      <c r="C52" s="1610" t="s">
        <v>1072</v>
      </c>
      <c r="D52" s="1610"/>
      <c r="E52" s="1611"/>
      <c r="F52" s="1611"/>
      <c r="G52" s="1612"/>
      <c r="H52" s="1612"/>
      <c r="I52" s="1613" t="s">
        <v>1091</v>
      </c>
      <c r="J52" s="1614"/>
    </row>
    <row r="53" spans="2:10" ht="12.75">
      <c r="B53" s="1637"/>
      <c r="C53" s="1610"/>
      <c r="D53" s="1610"/>
      <c r="E53" s="1611"/>
      <c r="F53" s="1611"/>
      <c r="G53" s="1612"/>
      <c r="H53" s="1612"/>
      <c r="I53" s="1613"/>
      <c r="J53" s="1614"/>
    </row>
    <row r="54" spans="2:10" ht="20.25" customHeight="1">
      <c r="B54" s="86" t="s">
        <v>1135</v>
      </c>
      <c r="C54" s="1610" t="s">
        <v>1073</v>
      </c>
      <c r="D54" s="1610"/>
      <c r="E54" s="1611" t="s">
        <v>1091</v>
      </c>
      <c r="F54" s="1611"/>
      <c r="G54" s="1612" t="s">
        <v>1091</v>
      </c>
      <c r="H54" s="1612"/>
      <c r="I54" s="1613" t="s">
        <v>1091</v>
      </c>
      <c r="J54" s="1614"/>
    </row>
    <row r="55" spans="2:10" ht="21.75" customHeight="1">
      <c r="B55" s="86" t="s">
        <v>1136</v>
      </c>
      <c r="C55" s="1610" t="s">
        <v>1074</v>
      </c>
      <c r="D55" s="1610"/>
      <c r="E55" s="1611"/>
      <c r="F55" s="1611"/>
      <c r="G55" s="1612"/>
      <c r="H55" s="1612"/>
      <c r="I55" s="1613"/>
      <c r="J55" s="1614"/>
    </row>
    <row r="56" spans="2:10" ht="15.75" customHeight="1">
      <c r="B56" s="86" t="s">
        <v>1137</v>
      </c>
      <c r="C56" s="1610" t="s">
        <v>1138</v>
      </c>
      <c r="D56" s="1610"/>
      <c r="E56" s="1611"/>
      <c r="F56" s="1611"/>
      <c r="G56" s="1620"/>
      <c r="H56" s="1620"/>
      <c r="I56" s="1613"/>
      <c r="J56" s="1614"/>
    </row>
    <row r="57" spans="2:10" ht="22.5" customHeight="1">
      <c r="B57" s="86" t="s">
        <v>1139</v>
      </c>
      <c r="C57" s="1610" t="s">
        <v>1075</v>
      </c>
      <c r="D57" s="1610"/>
      <c r="E57" s="1611" t="s">
        <v>1091</v>
      </c>
      <c r="F57" s="1611"/>
      <c r="G57" s="1612" t="s">
        <v>1091</v>
      </c>
      <c r="H57" s="1612"/>
      <c r="I57" s="1613" t="s">
        <v>1091</v>
      </c>
      <c r="J57" s="1614"/>
    </row>
    <row r="58" spans="2:10" ht="21.75" customHeight="1">
      <c r="B58" s="86" t="s">
        <v>1140</v>
      </c>
      <c r="C58" s="1610" t="s">
        <v>1076</v>
      </c>
      <c r="D58" s="1610"/>
      <c r="E58" s="1611"/>
      <c r="F58" s="1611"/>
      <c r="G58" s="1612"/>
      <c r="H58" s="1612"/>
      <c r="I58" s="1613"/>
      <c r="J58" s="1614"/>
    </row>
    <row r="59" spans="2:10" ht="26.25" customHeight="1" thickBot="1">
      <c r="B59" s="87" t="s">
        <v>1141</v>
      </c>
      <c r="C59" s="1651" t="s">
        <v>1142</v>
      </c>
      <c r="D59" s="1651"/>
      <c r="E59" s="1622"/>
      <c r="F59" s="1622"/>
      <c r="G59" s="1698"/>
      <c r="H59" s="1698"/>
      <c r="I59" s="1649"/>
      <c r="J59" s="1650"/>
    </row>
    <row r="60" spans="2:10" ht="12.75">
      <c r="B60" s="89"/>
      <c r="C60" s="89"/>
      <c r="D60" s="89"/>
      <c r="E60" s="90"/>
      <c r="F60" s="90"/>
      <c r="G60" s="91"/>
      <c r="H60" s="91"/>
      <c r="I60" s="89"/>
      <c r="J60" s="89"/>
    </row>
    <row r="61" spans="2:10" ht="13.5" thickBot="1">
      <c r="B61" s="89"/>
      <c r="C61" s="89"/>
      <c r="D61" s="89"/>
      <c r="E61" s="90"/>
      <c r="F61" s="90"/>
      <c r="G61" s="91"/>
      <c r="H61" s="91"/>
      <c r="I61" s="89"/>
      <c r="J61" s="89"/>
    </row>
    <row r="62" spans="2:10" ht="12.75">
      <c r="B62" s="1646" t="s">
        <v>1081</v>
      </c>
      <c r="C62" s="1599" t="s">
        <v>1082</v>
      </c>
      <c r="D62" s="1599"/>
      <c r="E62" s="1602" t="s">
        <v>1083</v>
      </c>
      <c r="F62" s="1602"/>
      <c r="G62" s="1604" t="s">
        <v>1084</v>
      </c>
      <c r="H62" s="1604"/>
      <c r="I62" s="1582" t="s">
        <v>1085</v>
      </c>
      <c r="J62" s="1583"/>
    </row>
    <row r="63" spans="2:10" ht="12.75">
      <c r="B63" s="1647"/>
      <c r="C63" s="1600"/>
      <c r="D63" s="1600"/>
      <c r="E63" s="1603"/>
      <c r="F63" s="1603"/>
      <c r="G63" s="1605"/>
      <c r="H63" s="1605"/>
      <c r="I63" s="1584"/>
      <c r="J63" s="1585"/>
    </row>
    <row r="64" spans="2:10" ht="14.25" thickBot="1">
      <c r="B64" s="1648"/>
      <c r="C64" s="1601"/>
      <c r="D64" s="1601"/>
      <c r="E64" s="1586" t="s">
        <v>1086</v>
      </c>
      <c r="F64" s="1586"/>
      <c r="G64" s="1586"/>
      <c r="H64" s="1586"/>
      <c r="I64" s="1586"/>
      <c r="J64" s="1587"/>
    </row>
    <row r="65" spans="2:10" ht="13.5" thickBot="1">
      <c r="B65" s="70">
        <v>1</v>
      </c>
      <c r="C65" s="1581">
        <v>2</v>
      </c>
      <c r="D65" s="1581"/>
      <c r="E65" s="1654">
        <v>3</v>
      </c>
      <c r="F65" s="1654"/>
      <c r="G65" s="1697">
        <v>4</v>
      </c>
      <c r="H65" s="1697"/>
      <c r="I65" s="1581">
        <v>5</v>
      </c>
      <c r="J65" s="1595"/>
    </row>
    <row r="66" spans="2:10" ht="12.75">
      <c r="B66" s="92" t="s">
        <v>1143</v>
      </c>
      <c r="C66" s="1615" t="s">
        <v>1144</v>
      </c>
      <c r="D66" s="1615"/>
      <c r="E66" s="1616" t="s">
        <v>1091</v>
      </c>
      <c r="F66" s="1616"/>
      <c r="G66" s="1617" t="s">
        <v>1091</v>
      </c>
      <c r="H66" s="1617"/>
      <c r="I66" s="1652" t="s">
        <v>1091</v>
      </c>
      <c r="J66" s="1653"/>
    </row>
    <row r="67" spans="2:10" ht="12.75">
      <c r="B67" s="93" t="s">
        <v>1145</v>
      </c>
      <c r="C67" s="1610" t="s">
        <v>1146</v>
      </c>
      <c r="D67" s="1610"/>
      <c r="E67" s="1611"/>
      <c r="F67" s="1611"/>
      <c r="G67" s="1612"/>
      <c r="H67" s="1612"/>
      <c r="I67" s="1613"/>
      <c r="J67" s="1614"/>
    </row>
    <row r="68" spans="2:10" ht="12.75">
      <c r="B68" s="93" t="s">
        <v>1147</v>
      </c>
      <c r="C68" s="1610" t="s">
        <v>1148</v>
      </c>
      <c r="D68" s="1610"/>
      <c r="E68" s="1611"/>
      <c r="F68" s="1611"/>
      <c r="G68" s="1620"/>
      <c r="H68" s="1620"/>
      <c r="I68" s="1613"/>
      <c r="J68" s="1614"/>
    </row>
    <row r="69" spans="2:10" ht="12.75">
      <c r="B69" s="94" t="s">
        <v>1149</v>
      </c>
      <c r="C69" s="1610" t="s">
        <v>1150</v>
      </c>
      <c r="D69" s="1610"/>
      <c r="E69" s="1611" t="s">
        <v>1091</v>
      </c>
      <c r="F69" s="1611"/>
      <c r="G69" s="1612" t="s">
        <v>1091</v>
      </c>
      <c r="H69" s="1612"/>
      <c r="I69" s="1613" t="s">
        <v>1091</v>
      </c>
      <c r="J69" s="1614"/>
    </row>
    <row r="70" spans="2:10" ht="22.5">
      <c r="B70" s="93" t="s">
        <v>1151</v>
      </c>
      <c r="C70" s="1610" t="s">
        <v>1152</v>
      </c>
      <c r="D70" s="1610"/>
      <c r="E70" s="1611"/>
      <c r="F70" s="1611"/>
      <c r="G70" s="1612"/>
      <c r="H70" s="1612"/>
      <c r="I70" s="1613"/>
      <c r="J70" s="1614"/>
    </row>
    <row r="71" spans="2:10" ht="12.75">
      <c r="B71" s="93" t="s">
        <v>1153</v>
      </c>
      <c r="C71" s="1610" t="s">
        <v>1154</v>
      </c>
      <c r="D71" s="1610"/>
      <c r="E71" s="1611"/>
      <c r="F71" s="1611"/>
      <c r="G71" s="1620"/>
      <c r="H71" s="1620"/>
      <c r="I71" s="1613"/>
      <c r="J71" s="1614"/>
    </row>
    <row r="72" spans="2:10" ht="12.75">
      <c r="B72" s="94" t="s">
        <v>1155</v>
      </c>
      <c r="C72" s="1610" t="s">
        <v>1156</v>
      </c>
      <c r="D72" s="1610"/>
      <c r="E72" s="1611"/>
      <c r="F72" s="1611"/>
      <c r="G72" s="1612"/>
      <c r="H72" s="1612"/>
      <c r="I72" s="1613" t="s">
        <v>1091</v>
      </c>
      <c r="J72" s="1614"/>
    </row>
    <row r="73" spans="2:10" ht="22.5">
      <c r="B73" s="93" t="s">
        <v>1157</v>
      </c>
      <c r="C73" s="1610" t="s">
        <v>1158</v>
      </c>
      <c r="D73" s="1610"/>
      <c r="E73" s="1611"/>
      <c r="F73" s="1611"/>
      <c r="G73" s="1612"/>
      <c r="H73" s="1612"/>
      <c r="I73" s="1613"/>
      <c r="J73" s="1614"/>
    </row>
    <row r="74" spans="2:10" ht="12.75">
      <c r="B74" s="93" t="s">
        <v>1159</v>
      </c>
      <c r="C74" s="1610" t="s">
        <v>1160</v>
      </c>
      <c r="D74" s="1610"/>
      <c r="E74" s="1611"/>
      <c r="F74" s="1611"/>
      <c r="G74" s="1620"/>
      <c r="H74" s="1620"/>
      <c r="I74" s="1613"/>
      <c r="J74" s="1614"/>
    </row>
    <row r="75" spans="2:10" ht="12.75">
      <c r="B75" s="94" t="s">
        <v>1161</v>
      </c>
      <c r="C75" s="1610" t="s">
        <v>1162</v>
      </c>
      <c r="D75" s="1610"/>
      <c r="E75" s="1611" t="s">
        <v>1091</v>
      </c>
      <c r="F75" s="1611"/>
      <c r="G75" s="1612" t="s">
        <v>1091</v>
      </c>
      <c r="H75" s="1612"/>
      <c r="I75" s="1613" t="s">
        <v>1091</v>
      </c>
      <c r="J75" s="1614"/>
    </row>
    <row r="76" spans="2:10" ht="22.5">
      <c r="B76" s="93" t="s">
        <v>1163</v>
      </c>
      <c r="C76" s="1610" t="s">
        <v>1164</v>
      </c>
      <c r="D76" s="1610"/>
      <c r="E76" s="1611"/>
      <c r="F76" s="1611"/>
      <c r="G76" s="1612"/>
      <c r="H76" s="1612"/>
      <c r="I76" s="1613"/>
      <c r="J76" s="1614"/>
    </row>
    <row r="77" spans="2:10" ht="22.5">
      <c r="B77" s="93" t="s">
        <v>1165</v>
      </c>
      <c r="C77" s="1610" t="s">
        <v>1166</v>
      </c>
      <c r="D77" s="1610"/>
      <c r="E77" s="1611"/>
      <c r="F77" s="1611"/>
      <c r="G77" s="1620"/>
      <c r="H77" s="1620"/>
      <c r="I77" s="1613"/>
      <c r="J77" s="1614"/>
    </row>
    <row r="78" spans="2:10" ht="12.75">
      <c r="B78" s="94" t="s">
        <v>1167</v>
      </c>
      <c r="C78" s="1610" t="s">
        <v>1168</v>
      </c>
      <c r="D78" s="1610"/>
      <c r="E78" s="1611" t="s">
        <v>1091</v>
      </c>
      <c r="F78" s="1611"/>
      <c r="G78" s="1612" t="s">
        <v>1091</v>
      </c>
      <c r="H78" s="1612"/>
      <c r="I78" s="1613" t="s">
        <v>1091</v>
      </c>
      <c r="J78" s="1614"/>
    </row>
    <row r="79" spans="2:10" ht="22.5">
      <c r="B79" s="93" t="s">
        <v>1169</v>
      </c>
      <c r="C79" s="1610" t="s">
        <v>1170</v>
      </c>
      <c r="D79" s="1610"/>
      <c r="E79" s="1611"/>
      <c r="F79" s="1611"/>
      <c r="G79" s="1612"/>
      <c r="H79" s="1612"/>
      <c r="I79" s="1613"/>
      <c r="J79" s="1614"/>
    </row>
    <row r="80" spans="2:10" ht="12.75">
      <c r="B80" s="93" t="s">
        <v>1171</v>
      </c>
      <c r="C80" s="1610" t="s">
        <v>1172</v>
      </c>
      <c r="D80" s="1610"/>
      <c r="E80" s="1611"/>
      <c r="F80" s="1611"/>
      <c r="G80" s="1620"/>
      <c r="H80" s="1620"/>
      <c r="I80" s="1613"/>
      <c r="J80" s="1614"/>
    </row>
    <row r="81" spans="2:10" ht="22.5">
      <c r="B81" s="94" t="s">
        <v>1173</v>
      </c>
      <c r="C81" s="1610" t="s">
        <v>1174</v>
      </c>
      <c r="D81" s="1610"/>
      <c r="E81" s="1611"/>
      <c r="F81" s="1611"/>
      <c r="G81" s="1612"/>
      <c r="H81" s="1612"/>
      <c r="I81" s="1638"/>
      <c r="J81" s="1638"/>
    </row>
    <row r="82" spans="2:10" ht="22.5">
      <c r="B82" s="93" t="s">
        <v>1175</v>
      </c>
      <c r="C82" s="1610" t="s">
        <v>1176</v>
      </c>
      <c r="D82" s="1610"/>
      <c r="E82" s="1611"/>
      <c r="F82" s="1611"/>
      <c r="G82" s="1612"/>
      <c r="H82" s="1612"/>
      <c r="I82" s="1613"/>
      <c r="J82" s="1614"/>
    </row>
    <row r="83" spans="2:10" ht="22.5">
      <c r="B83" s="93" t="s">
        <v>1177</v>
      </c>
      <c r="C83" s="1610" t="s">
        <v>1178</v>
      </c>
      <c r="D83" s="1610"/>
      <c r="E83" s="1611"/>
      <c r="F83" s="1611"/>
      <c r="G83" s="1620"/>
      <c r="H83" s="1620"/>
      <c r="I83" s="1613"/>
      <c r="J83" s="1614"/>
    </row>
    <row r="84" spans="2:10" ht="12.75">
      <c r="B84" s="94" t="s">
        <v>1179</v>
      </c>
      <c r="C84" s="1610" t="s">
        <v>1180</v>
      </c>
      <c r="D84" s="1610"/>
      <c r="E84" s="1611" t="s">
        <v>1091</v>
      </c>
      <c r="F84" s="1611"/>
      <c r="G84" s="1612" t="s">
        <v>1091</v>
      </c>
      <c r="H84" s="1612"/>
      <c r="I84" s="1613" t="s">
        <v>1091</v>
      </c>
      <c r="J84" s="1614"/>
    </row>
    <row r="85" spans="2:10" ht="12.75">
      <c r="B85" s="93" t="s">
        <v>1181</v>
      </c>
      <c r="C85" s="1610" t="s">
        <v>1182</v>
      </c>
      <c r="D85" s="1610"/>
      <c r="E85" s="1611"/>
      <c r="F85" s="1611"/>
      <c r="G85" s="1612"/>
      <c r="H85" s="1612"/>
      <c r="I85" s="1613"/>
      <c r="J85" s="1614"/>
    </row>
    <row r="86" spans="2:10" ht="12.75">
      <c r="B86" s="93" t="s">
        <v>1183</v>
      </c>
      <c r="C86" s="1610" t="s">
        <v>1184</v>
      </c>
      <c r="D86" s="1610"/>
      <c r="E86" s="1611"/>
      <c r="F86" s="1611"/>
      <c r="G86" s="1620"/>
      <c r="H86" s="1620"/>
      <c r="I86" s="1613"/>
      <c r="J86" s="1614"/>
    </row>
    <row r="87" spans="2:10" ht="12.75">
      <c r="B87" s="94" t="s">
        <v>1185</v>
      </c>
      <c r="C87" s="1610" t="s">
        <v>1186</v>
      </c>
      <c r="D87" s="1610"/>
      <c r="E87" s="1611" t="s">
        <v>1091</v>
      </c>
      <c r="F87" s="1611"/>
      <c r="G87" s="1612" t="s">
        <v>1091</v>
      </c>
      <c r="H87" s="1612"/>
      <c r="I87" s="1613" t="s">
        <v>1091</v>
      </c>
      <c r="J87" s="1614"/>
    </row>
    <row r="88" spans="2:10" ht="22.5">
      <c r="B88" s="93" t="s">
        <v>1187</v>
      </c>
      <c r="C88" s="1610" t="s">
        <v>1188</v>
      </c>
      <c r="D88" s="1610"/>
      <c r="E88" s="1611"/>
      <c r="F88" s="1611"/>
      <c r="G88" s="1612"/>
      <c r="H88" s="1612"/>
      <c r="I88" s="1613"/>
      <c r="J88" s="1614"/>
    </row>
    <row r="89" spans="2:10" ht="12.75">
      <c r="B89" s="93" t="s">
        <v>1189</v>
      </c>
      <c r="C89" s="1610" t="s">
        <v>1190</v>
      </c>
      <c r="D89" s="1610"/>
      <c r="E89" s="1611"/>
      <c r="F89" s="1611"/>
      <c r="G89" s="1620"/>
      <c r="H89" s="1620"/>
      <c r="I89" s="1613"/>
      <c r="J89" s="1614"/>
    </row>
    <row r="90" spans="2:10" ht="12.75">
      <c r="B90" s="94" t="s">
        <v>1191</v>
      </c>
      <c r="C90" s="1610" t="s">
        <v>1192</v>
      </c>
      <c r="D90" s="1610"/>
      <c r="E90" s="1611"/>
      <c r="F90" s="1611"/>
      <c r="G90" s="1612"/>
      <c r="H90" s="1612"/>
      <c r="I90" s="1613" t="s">
        <v>1091</v>
      </c>
      <c r="J90" s="1614"/>
    </row>
    <row r="91" spans="2:10" ht="22.5">
      <c r="B91" s="93" t="s">
        <v>1193</v>
      </c>
      <c r="C91" s="1610" t="s">
        <v>1194</v>
      </c>
      <c r="D91" s="1610"/>
      <c r="E91" s="1611"/>
      <c r="F91" s="1611"/>
      <c r="G91" s="1612"/>
      <c r="H91" s="1612"/>
      <c r="I91" s="1613"/>
      <c r="J91" s="1614"/>
    </row>
    <row r="92" spans="2:10" ht="12.75">
      <c r="B92" s="93" t="s">
        <v>1195</v>
      </c>
      <c r="C92" s="1610" t="s">
        <v>1196</v>
      </c>
      <c r="D92" s="1610"/>
      <c r="E92" s="1611"/>
      <c r="F92" s="1611"/>
      <c r="G92" s="1620"/>
      <c r="H92" s="1620"/>
      <c r="I92" s="1613"/>
      <c r="J92" s="1614"/>
    </row>
    <row r="93" spans="2:10" ht="12.75">
      <c r="B93" s="94" t="s">
        <v>1197</v>
      </c>
      <c r="C93" s="1610" t="s">
        <v>1198</v>
      </c>
      <c r="D93" s="1610"/>
      <c r="E93" s="1611"/>
      <c r="F93" s="1611"/>
      <c r="G93" s="1612"/>
      <c r="H93" s="1612"/>
      <c r="I93" s="1613"/>
      <c r="J93" s="1614"/>
    </row>
    <row r="94" spans="2:10" ht="12.75">
      <c r="B94" s="80" t="s">
        <v>1199</v>
      </c>
      <c r="C94" s="1610" t="s">
        <v>1200</v>
      </c>
      <c r="D94" s="1610"/>
      <c r="E94" s="1657">
        <f>E95+E98+E101</f>
        <v>0</v>
      </c>
      <c r="F94" s="1657"/>
      <c r="G94" s="1799">
        <f>G95+G98+G101</f>
        <v>0</v>
      </c>
      <c r="H94" s="1799"/>
      <c r="I94" s="1613"/>
      <c r="J94" s="1614"/>
    </row>
    <row r="95" spans="2:10" ht="22.5">
      <c r="B95" s="94" t="s">
        <v>1201</v>
      </c>
      <c r="C95" s="1610" t="s">
        <v>1202</v>
      </c>
      <c r="D95" s="1610"/>
      <c r="E95" s="1611"/>
      <c r="F95" s="1611"/>
      <c r="G95" s="1612"/>
      <c r="H95" s="1612"/>
      <c r="I95" s="1613" t="s">
        <v>1091</v>
      </c>
      <c r="J95" s="1614"/>
    </row>
    <row r="96" spans="2:10" ht="22.5">
      <c r="B96" s="93" t="s">
        <v>1203</v>
      </c>
      <c r="C96" s="1610" t="s">
        <v>1204</v>
      </c>
      <c r="D96" s="1610"/>
      <c r="E96" s="1611"/>
      <c r="F96" s="1611"/>
      <c r="G96" s="1612"/>
      <c r="H96" s="1612"/>
      <c r="I96" s="1613"/>
      <c r="J96" s="1614"/>
    </row>
    <row r="97" spans="2:10" ht="22.5">
      <c r="B97" s="93" t="s">
        <v>1205</v>
      </c>
      <c r="C97" s="1610" t="s">
        <v>1206</v>
      </c>
      <c r="D97" s="1610"/>
      <c r="E97" s="1611"/>
      <c r="F97" s="1611"/>
      <c r="G97" s="1620"/>
      <c r="H97" s="1620"/>
      <c r="I97" s="1613"/>
      <c r="J97" s="1614"/>
    </row>
    <row r="98" spans="2:10" ht="12.75">
      <c r="B98" s="94" t="s">
        <v>1207</v>
      </c>
      <c r="C98" s="1610" t="s">
        <v>1208</v>
      </c>
      <c r="D98" s="1610"/>
      <c r="E98" s="1611"/>
      <c r="F98" s="1611"/>
      <c r="G98" s="1612"/>
      <c r="H98" s="1612"/>
      <c r="I98" s="1613" t="s">
        <v>1091</v>
      </c>
      <c r="J98" s="1614"/>
    </row>
    <row r="99" spans="2:10" ht="12.75">
      <c r="B99" s="93" t="s">
        <v>1209</v>
      </c>
      <c r="C99" s="1610" t="s">
        <v>1210</v>
      </c>
      <c r="D99" s="1610"/>
      <c r="E99" s="1611"/>
      <c r="F99" s="1611"/>
      <c r="G99" s="1612"/>
      <c r="H99" s="1612"/>
      <c r="I99" s="1613"/>
      <c r="J99" s="1614"/>
    </row>
    <row r="100" spans="2:10" ht="12.75">
      <c r="B100" s="93" t="s">
        <v>1211</v>
      </c>
      <c r="C100" s="1610" t="s">
        <v>1212</v>
      </c>
      <c r="D100" s="1610"/>
      <c r="E100" s="1611"/>
      <c r="F100" s="1611"/>
      <c r="G100" s="1620"/>
      <c r="H100" s="1620"/>
      <c r="I100" s="1613"/>
      <c r="J100" s="1614"/>
    </row>
    <row r="101" spans="2:10" ht="12.75">
      <c r="B101" s="94" t="s">
        <v>1213</v>
      </c>
      <c r="C101" s="1610" t="s">
        <v>1214</v>
      </c>
      <c r="D101" s="1610"/>
      <c r="E101" s="1611"/>
      <c r="F101" s="1611"/>
      <c r="G101" s="1612"/>
      <c r="H101" s="1612"/>
      <c r="I101" s="1613" t="s">
        <v>1091</v>
      </c>
      <c r="J101" s="1614"/>
    </row>
    <row r="102" spans="2:10" ht="22.5">
      <c r="B102" s="93" t="s">
        <v>1215</v>
      </c>
      <c r="C102" s="1610" t="s">
        <v>1216</v>
      </c>
      <c r="D102" s="1610"/>
      <c r="E102" s="1611"/>
      <c r="F102" s="1611"/>
      <c r="G102" s="1612"/>
      <c r="H102" s="1612"/>
      <c r="I102" s="1613"/>
      <c r="J102" s="1614"/>
    </row>
    <row r="103" spans="2:10" ht="12.75">
      <c r="B103" s="93" t="s">
        <v>1217</v>
      </c>
      <c r="C103" s="1610" t="s">
        <v>1218</v>
      </c>
      <c r="D103" s="1610"/>
      <c r="E103" s="1611"/>
      <c r="F103" s="1611"/>
      <c r="G103" s="1620"/>
      <c r="H103" s="1620"/>
      <c r="I103" s="1613"/>
      <c r="J103" s="1614"/>
    </row>
    <row r="104" spans="2:10" ht="22.5">
      <c r="B104" s="94" t="s">
        <v>1219</v>
      </c>
      <c r="C104" s="1610" t="s">
        <v>1220</v>
      </c>
      <c r="D104" s="1610"/>
      <c r="E104" s="1611"/>
      <c r="F104" s="1611"/>
      <c r="G104" s="1612"/>
      <c r="H104" s="1612"/>
      <c r="I104" s="1613"/>
      <c r="J104" s="1614"/>
    </row>
    <row r="105" spans="2:10" ht="12.75">
      <c r="B105" s="80" t="s">
        <v>1221</v>
      </c>
      <c r="C105" s="1610" t="s">
        <v>1222</v>
      </c>
      <c r="D105" s="1610"/>
      <c r="E105" s="1657"/>
      <c r="F105" s="1657"/>
      <c r="G105" s="1799"/>
      <c r="H105" s="1799"/>
      <c r="I105" s="1658"/>
      <c r="J105" s="1659"/>
    </row>
    <row r="106" spans="2:10" ht="22.5">
      <c r="B106" s="80" t="s">
        <v>1223</v>
      </c>
      <c r="C106" s="1610" t="s">
        <v>1224</v>
      </c>
      <c r="D106" s="1610"/>
      <c r="E106" s="1657"/>
      <c r="F106" s="1657"/>
      <c r="G106" s="1801"/>
      <c r="H106" s="1801"/>
      <c r="I106" s="1658"/>
      <c r="J106" s="1659"/>
    </row>
    <row r="107" spans="2:10" ht="27">
      <c r="B107" s="95" t="s">
        <v>1225</v>
      </c>
      <c r="C107" s="1610" t="s">
        <v>1226</v>
      </c>
      <c r="D107" s="1610"/>
      <c r="E107" s="1661">
        <f>E125+E133</f>
        <v>14224</v>
      </c>
      <c r="F107" s="1661"/>
      <c r="G107" s="1805">
        <f>G125</f>
        <v>2025</v>
      </c>
      <c r="H107" s="1805"/>
      <c r="I107" s="1662" t="s">
        <v>1091</v>
      </c>
      <c r="J107" s="1663"/>
    </row>
    <row r="108" spans="2:10" ht="12.75">
      <c r="B108" s="80" t="s">
        <v>1227</v>
      </c>
      <c r="C108" s="1610" t="s">
        <v>1228</v>
      </c>
      <c r="D108" s="1610"/>
      <c r="E108" s="1657" t="s">
        <v>1091</v>
      </c>
      <c r="F108" s="1657"/>
      <c r="G108" s="1799" t="s">
        <v>1091</v>
      </c>
      <c r="H108" s="1799"/>
      <c r="I108" s="1658" t="s">
        <v>1091</v>
      </c>
      <c r="J108" s="1659"/>
    </row>
    <row r="109" spans="2:10" ht="22.5">
      <c r="B109" s="96" t="s">
        <v>1229</v>
      </c>
      <c r="C109" s="1610" t="s">
        <v>1230</v>
      </c>
      <c r="D109" s="1610"/>
      <c r="E109" s="1611" t="s">
        <v>1091</v>
      </c>
      <c r="F109" s="1611"/>
      <c r="G109" s="1612" t="s">
        <v>1091</v>
      </c>
      <c r="H109" s="1612"/>
      <c r="I109" s="1613"/>
      <c r="J109" s="1614"/>
    </row>
    <row r="110" spans="2:10" ht="22.5">
      <c r="B110" s="94" t="s">
        <v>1231</v>
      </c>
      <c r="C110" s="1610" t="s">
        <v>1232</v>
      </c>
      <c r="D110" s="1610"/>
      <c r="E110" s="1611" t="s">
        <v>1091</v>
      </c>
      <c r="F110" s="1611"/>
      <c r="G110" s="1612" t="s">
        <v>1091</v>
      </c>
      <c r="H110" s="1612"/>
      <c r="I110" s="1613"/>
      <c r="J110" s="1614"/>
    </row>
    <row r="111" spans="2:10" ht="22.5">
      <c r="B111" s="93" t="s">
        <v>1233</v>
      </c>
      <c r="C111" s="1610" t="s">
        <v>1234</v>
      </c>
      <c r="D111" s="1610"/>
      <c r="E111" s="1611"/>
      <c r="F111" s="1611"/>
      <c r="G111" s="1612"/>
      <c r="H111" s="1612"/>
      <c r="I111" s="1613"/>
      <c r="J111" s="1614"/>
    </row>
    <row r="112" spans="2:10" ht="22.5">
      <c r="B112" s="93" t="s">
        <v>1235</v>
      </c>
      <c r="C112" s="1610" t="s">
        <v>1236</v>
      </c>
      <c r="D112" s="1610"/>
      <c r="E112" s="1611"/>
      <c r="F112" s="1611"/>
      <c r="G112" s="1620"/>
      <c r="H112" s="1620"/>
      <c r="I112" s="1613"/>
      <c r="J112" s="1614"/>
    </row>
    <row r="113" spans="2:10" ht="22.5">
      <c r="B113" s="94" t="s">
        <v>1237</v>
      </c>
      <c r="C113" s="1610" t="s">
        <v>1238</v>
      </c>
      <c r="D113" s="1610"/>
      <c r="E113" s="1611"/>
      <c r="F113" s="1611"/>
      <c r="G113" s="1612"/>
      <c r="H113" s="1612"/>
      <c r="I113" s="1613"/>
      <c r="J113" s="1614"/>
    </row>
    <row r="114" spans="2:10" ht="22.5">
      <c r="B114" s="96" t="s">
        <v>1239</v>
      </c>
      <c r="C114" s="1610" t="s">
        <v>1240</v>
      </c>
      <c r="D114" s="1610"/>
      <c r="E114" s="1611" t="s">
        <v>1091</v>
      </c>
      <c r="F114" s="1611"/>
      <c r="G114" s="1612" t="s">
        <v>1091</v>
      </c>
      <c r="H114" s="1612"/>
      <c r="I114" s="1613"/>
      <c r="J114" s="1614"/>
    </row>
    <row r="115" spans="2:10" ht="22.5">
      <c r="B115" s="94" t="s">
        <v>1241</v>
      </c>
      <c r="C115" s="1610" t="s">
        <v>0</v>
      </c>
      <c r="D115" s="1610"/>
      <c r="E115" s="1611" t="s">
        <v>1091</v>
      </c>
      <c r="F115" s="1611"/>
      <c r="G115" s="1612" t="s">
        <v>1091</v>
      </c>
      <c r="H115" s="1612"/>
      <c r="I115" s="1613"/>
      <c r="J115" s="1614"/>
    </row>
    <row r="116" spans="2:10" ht="22.5">
      <c r="B116" s="93" t="s">
        <v>1</v>
      </c>
      <c r="C116" s="1610" t="s">
        <v>2</v>
      </c>
      <c r="D116" s="1610"/>
      <c r="E116" s="1611"/>
      <c r="F116" s="1611"/>
      <c r="G116" s="1612"/>
      <c r="H116" s="1612"/>
      <c r="I116" s="1613"/>
      <c r="J116" s="1614"/>
    </row>
    <row r="117" spans="2:10" ht="22.5">
      <c r="B117" s="93" t="s">
        <v>3</v>
      </c>
      <c r="C117" s="1610" t="s">
        <v>4</v>
      </c>
      <c r="D117" s="1610"/>
      <c r="E117" s="1611"/>
      <c r="F117" s="1611"/>
      <c r="G117" s="1620"/>
      <c r="H117" s="1620"/>
      <c r="I117" s="1613"/>
      <c r="J117" s="1614"/>
    </row>
    <row r="118" spans="2:10" ht="23.25" thickBot="1">
      <c r="B118" s="97" t="s">
        <v>5</v>
      </c>
      <c r="C118" s="1651" t="s">
        <v>6</v>
      </c>
      <c r="D118" s="1651"/>
      <c r="E118" s="1622"/>
      <c r="F118" s="1622"/>
      <c r="G118" s="1815"/>
      <c r="H118" s="1815"/>
      <c r="I118" s="1649"/>
      <c r="J118" s="1650"/>
    </row>
    <row r="119" spans="2:10" ht="12.75">
      <c r="B119" s="89"/>
      <c r="C119" s="89"/>
      <c r="D119" s="89"/>
      <c r="E119" s="90"/>
      <c r="F119" s="90"/>
      <c r="G119" s="91"/>
      <c r="H119" s="91"/>
      <c r="I119" s="89"/>
      <c r="J119" s="89"/>
    </row>
    <row r="120" spans="2:10" ht="13.5" thickBot="1">
      <c r="B120" s="89"/>
      <c r="C120" s="89"/>
      <c r="D120" s="89"/>
      <c r="E120" s="90"/>
      <c r="F120" s="90"/>
      <c r="G120" s="91"/>
      <c r="H120" s="91"/>
      <c r="I120" s="89"/>
      <c r="J120" s="89"/>
    </row>
    <row r="121" spans="2:10" ht="12.75">
      <c r="B121" s="1673" t="s">
        <v>1081</v>
      </c>
      <c r="C121" s="1676" t="s">
        <v>1082</v>
      </c>
      <c r="D121" s="1676"/>
      <c r="E121" s="1670" t="s">
        <v>1083</v>
      </c>
      <c r="F121" s="1670"/>
      <c r="G121" s="1813" t="s">
        <v>1084</v>
      </c>
      <c r="H121" s="1813"/>
      <c r="I121" s="1807" t="s">
        <v>1085</v>
      </c>
      <c r="J121" s="1808"/>
    </row>
    <row r="122" spans="2:10" ht="12.75">
      <c r="B122" s="1674"/>
      <c r="C122" s="1677"/>
      <c r="D122" s="1677"/>
      <c r="E122" s="1671"/>
      <c r="F122" s="1671"/>
      <c r="G122" s="1814"/>
      <c r="H122" s="1814"/>
      <c r="I122" s="1809"/>
      <c r="J122" s="1810"/>
    </row>
    <row r="123" spans="2:10" ht="13.5" thickBot="1">
      <c r="B123" s="1675"/>
      <c r="C123" s="1678"/>
      <c r="D123" s="1678"/>
      <c r="E123" s="1811" t="s">
        <v>1086</v>
      </c>
      <c r="F123" s="1811"/>
      <c r="G123" s="1811"/>
      <c r="H123" s="1811"/>
      <c r="I123" s="1811"/>
      <c r="J123" s="1812"/>
    </row>
    <row r="124" spans="2:10" ht="13.5" thickBot="1">
      <c r="B124" s="70">
        <v>1</v>
      </c>
      <c r="C124" s="1581">
        <v>2</v>
      </c>
      <c r="D124" s="1581"/>
      <c r="E124" s="1654">
        <v>3</v>
      </c>
      <c r="F124" s="1654"/>
      <c r="G124" s="1697">
        <v>4</v>
      </c>
      <c r="H124" s="1697"/>
      <c r="I124" s="1581">
        <v>5</v>
      </c>
      <c r="J124" s="1595"/>
    </row>
    <row r="125" spans="2:10" ht="22.5">
      <c r="B125" s="74" t="s">
        <v>7</v>
      </c>
      <c r="C125" s="1615" t="s">
        <v>8</v>
      </c>
      <c r="D125" s="1615"/>
      <c r="E125" s="1672">
        <f>E126+E129</f>
        <v>8451</v>
      </c>
      <c r="F125" s="1672"/>
      <c r="G125" s="1806">
        <f>G126+G129</f>
        <v>2025</v>
      </c>
      <c r="H125" s="1806"/>
      <c r="I125" s="1679"/>
      <c r="J125" s="1680"/>
    </row>
    <row r="126" spans="2:10" ht="22.5">
      <c r="B126" s="98" t="s">
        <v>9</v>
      </c>
      <c r="C126" s="1610" t="s">
        <v>10</v>
      </c>
      <c r="D126" s="1610"/>
      <c r="E126" s="1611">
        <f>E127+E128</f>
        <v>8451</v>
      </c>
      <c r="F126" s="1611"/>
      <c r="G126" s="1612">
        <f>G127+G128</f>
        <v>2025</v>
      </c>
      <c r="H126" s="1612"/>
      <c r="I126" s="1613"/>
      <c r="J126" s="1614"/>
    </row>
    <row r="127" spans="2:10" ht="22.5">
      <c r="B127" s="78" t="s">
        <v>11</v>
      </c>
      <c r="C127" s="1610" t="s">
        <v>12</v>
      </c>
      <c r="D127" s="1610"/>
      <c r="E127" s="1611">
        <v>3719</v>
      </c>
      <c r="F127" s="1611"/>
      <c r="G127" s="1612">
        <v>2025</v>
      </c>
      <c r="H127" s="1612"/>
      <c r="I127" s="1613"/>
      <c r="J127" s="1614"/>
    </row>
    <row r="128" spans="2:10" ht="22.5">
      <c r="B128" s="93" t="s">
        <v>13</v>
      </c>
      <c r="C128" s="1610" t="s">
        <v>14</v>
      </c>
      <c r="D128" s="1610"/>
      <c r="E128" s="1611">
        <v>4732</v>
      </c>
      <c r="F128" s="1611"/>
      <c r="G128" s="1620"/>
      <c r="H128" s="1620"/>
      <c r="I128" s="1613"/>
      <c r="J128" s="1614"/>
    </row>
    <row r="129" spans="2:10" ht="22.5">
      <c r="B129" s="98" t="s">
        <v>15</v>
      </c>
      <c r="C129" s="1610" t="s">
        <v>16</v>
      </c>
      <c r="D129" s="1610"/>
      <c r="E129" s="1611"/>
      <c r="F129" s="1611"/>
      <c r="G129" s="1612"/>
      <c r="H129" s="1612"/>
      <c r="I129" s="1613"/>
      <c r="J129" s="1614"/>
    </row>
    <row r="130" spans="2:10" ht="12.75">
      <c r="B130" s="80" t="s">
        <v>17</v>
      </c>
      <c r="C130" s="1610" t="s">
        <v>18</v>
      </c>
      <c r="D130" s="1610"/>
      <c r="E130" s="1657"/>
      <c r="F130" s="1657"/>
      <c r="G130" s="1799"/>
      <c r="H130" s="1799"/>
      <c r="I130" s="1658"/>
      <c r="J130" s="1659"/>
    </row>
    <row r="131" spans="2:10" ht="22.5">
      <c r="B131" s="80" t="s">
        <v>19</v>
      </c>
      <c r="C131" s="1610" t="s">
        <v>20</v>
      </c>
      <c r="D131" s="1610"/>
      <c r="E131" s="1657"/>
      <c r="F131" s="1657"/>
      <c r="G131" s="1799"/>
      <c r="H131" s="1799"/>
      <c r="I131" s="1658"/>
      <c r="J131" s="1659"/>
    </row>
    <row r="132" spans="2:10" ht="22.5">
      <c r="B132" s="80" t="s">
        <v>21</v>
      </c>
      <c r="C132" s="1610" t="s">
        <v>22</v>
      </c>
      <c r="D132" s="1610"/>
      <c r="E132" s="1657"/>
      <c r="F132" s="1657"/>
      <c r="G132" s="1799"/>
      <c r="H132" s="1799"/>
      <c r="I132" s="1658"/>
      <c r="J132" s="1659"/>
    </row>
    <row r="133" spans="2:10" ht="12.75">
      <c r="B133" s="80" t="s">
        <v>23</v>
      </c>
      <c r="C133" s="1610" t="s">
        <v>24</v>
      </c>
      <c r="D133" s="1610"/>
      <c r="E133" s="1661">
        <f>E145</f>
        <v>5773</v>
      </c>
      <c r="F133" s="1661"/>
      <c r="G133" s="1805" t="str">
        <f>G145</f>
        <v> </v>
      </c>
      <c r="H133" s="1805"/>
      <c r="I133" s="1662"/>
      <c r="J133" s="1663"/>
    </row>
    <row r="134" spans="2:10" ht="12.75">
      <c r="B134" s="80" t="s">
        <v>25</v>
      </c>
      <c r="C134" s="1610" t="s">
        <v>26</v>
      </c>
      <c r="D134" s="1610"/>
      <c r="E134" s="1657" t="s">
        <v>1091</v>
      </c>
      <c r="F134" s="1657"/>
      <c r="G134" s="1799" t="s">
        <v>1091</v>
      </c>
      <c r="H134" s="1799"/>
      <c r="I134" s="1613"/>
      <c r="J134" s="1614"/>
    </row>
    <row r="135" spans="2:10" ht="12.75">
      <c r="B135" s="96" t="s">
        <v>27</v>
      </c>
      <c r="C135" s="1610" t="s">
        <v>28</v>
      </c>
      <c r="D135" s="1610"/>
      <c r="E135" s="1611" t="s">
        <v>1091</v>
      </c>
      <c r="F135" s="1611"/>
      <c r="G135" s="1612" t="s">
        <v>1091</v>
      </c>
      <c r="H135" s="1612"/>
      <c r="I135" s="1613"/>
      <c r="J135" s="1614"/>
    </row>
    <row r="136" spans="2:10" ht="22.5">
      <c r="B136" s="94" t="s">
        <v>29</v>
      </c>
      <c r="C136" s="1610" t="s">
        <v>30</v>
      </c>
      <c r="D136" s="1610"/>
      <c r="E136" s="1611" t="s">
        <v>1091</v>
      </c>
      <c r="F136" s="1611"/>
      <c r="G136" s="1612" t="s">
        <v>1091</v>
      </c>
      <c r="H136" s="1612"/>
      <c r="I136" s="1613"/>
      <c r="J136" s="1614"/>
    </row>
    <row r="137" spans="2:10" ht="22.5">
      <c r="B137" s="93" t="s">
        <v>31</v>
      </c>
      <c r="C137" s="1610" t="s">
        <v>32</v>
      </c>
      <c r="D137" s="1610"/>
      <c r="E137" s="1611"/>
      <c r="F137" s="1611"/>
      <c r="G137" s="1620"/>
      <c r="H137" s="1620"/>
      <c r="I137" s="1613"/>
      <c r="J137" s="1614"/>
    </row>
    <row r="138" spans="2:10" ht="12.75">
      <c r="B138" s="93" t="s">
        <v>33</v>
      </c>
      <c r="C138" s="1610" t="s">
        <v>34</v>
      </c>
      <c r="D138" s="1610"/>
      <c r="E138" s="1611"/>
      <c r="F138" s="1611"/>
      <c r="G138" s="1620"/>
      <c r="H138" s="1620"/>
      <c r="I138" s="1613"/>
      <c r="J138" s="1614"/>
    </row>
    <row r="139" spans="2:10" ht="22.5">
      <c r="B139" s="94" t="s">
        <v>35</v>
      </c>
      <c r="C139" s="1610" t="s">
        <v>36</v>
      </c>
      <c r="D139" s="1610"/>
      <c r="E139" s="1611"/>
      <c r="F139" s="1611"/>
      <c r="G139" s="1612"/>
      <c r="H139" s="1612"/>
      <c r="I139" s="1613"/>
      <c r="J139" s="1614"/>
    </row>
    <row r="140" spans="2:10" ht="22.5">
      <c r="B140" s="96" t="s">
        <v>37</v>
      </c>
      <c r="C140" s="1610" t="s">
        <v>38</v>
      </c>
      <c r="D140" s="1610"/>
      <c r="E140" s="1611" t="s">
        <v>1091</v>
      </c>
      <c r="F140" s="1611"/>
      <c r="G140" s="1612" t="s">
        <v>1091</v>
      </c>
      <c r="H140" s="1612"/>
      <c r="I140" s="1613"/>
      <c r="J140" s="1614"/>
    </row>
    <row r="141" spans="2:10" ht="22.5">
      <c r="B141" s="94" t="s">
        <v>39</v>
      </c>
      <c r="C141" s="1610" t="s">
        <v>40</v>
      </c>
      <c r="D141" s="1610"/>
      <c r="E141" s="1611" t="s">
        <v>1091</v>
      </c>
      <c r="F141" s="1611"/>
      <c r="G141" s="1612" t="s">
        <v>1091</v>
      </c>
      <c r="H141" s="1612"/>
      <c r="I141" s="1613"/>
      <c r="J141" s="1614"/>
    </row>
    <row r="142" spans="2:10" ht="22.5">
      <c r="B142" s="93" t="s">
        <v>41</v>
      </c>
      <c r="C142" s="1610" t="s">
        <v>42</v>
      </c>
      <c r="D142" s="1610"/>
      <c r="E142" s="1611"/>
      <c r="F142" s="1611"/>
      <c r="G142" s="1612"/>
      <c r="H142" s="1612"/>
      <c r="I142" s="1613"/>
      <c r="J142" s="1614"/>
    </row>
    <row r="143" spans="2:10" ht="22.5">
      <c r="B143" s="93" t="s">
        <v>43</v>
      </c>
      <c r="C143" s="1610" t="s">
        <v>44</v>
      </c>
      <c r="D143" s="1610"/>
      <c r="E143" s="1611"/>
      <c r="F143" s="1611"/>
      <c r="G143" s="1620"/>
      <c r="H143" s="1620"/>
      <c r="I143" s="1613"/>
      <c r="J143" s="1614"/>
    </row>
    <row r="144" spans="2:10" ht="22.5">
      <c r="B144" s="78" t="s">
        <v>45</v>
      </c>
      <c r="C144" s="1610" t="s">
        <v>46</v>
      </c>
      <c r="D144" s="1610"/>
      <c r="E144" s="1611"/>
      <c r="F144" s="1611"/>
      <c r="G144" s="1612"/>
      <c r="H144" s="1612"/>
      <c r="I144" s="1613"/>
      <c r="J144" s="1614"/>
    </row>
    <row r="145" spans="2:10" ht="12.75">
      <c r="B145" s="80" t="s">
        <v>47</v>
      </c>
      <c r="C145" s="1610" t="s">
        <v>48</v>
      </c>
      <c r="D145" s="1610"/>
      <c r="E145" s="1657">
        <f>E146</f>
        <v>5773</v>
      </c>
      <c r="F145" s="1657"/>
      <c r="G145" s="1801" t="s">
        <v>1091</v>
      </c>
      <c r="H145" s="1801"/>
      <c r="I145" s="1658"/>
      <c r="J145" s="1659"/>
    </row>
    <row r="146" spans="2:10" ht="22.5">
      <c r="B146" s="94" t="s">
        <v>49</v>
      </c>
      <c r="C146" s="1610" t="s">
        <v>50</v>
      </c>
      <c r="D146" s="1610"/>
      <c r="E146" s="1611">
        <f>E147+E148</f>
        <v>5773</v>
      </c>
      <c r="F146" s="1611"/>
      <c r="G146" s="1612" t="s">
        <v>1091</v>
      </c>
      <c r="H146" s="1612"/>
      <c r="I146" s="1613"/>
      <c r="J146" s="1614"/>
    </row>
    <row r="147" spans="2:10" ht="22.5">
      <c r="B147" s="93" t="s">
        <v>51</v>
      </c>
      <c r="C147" s="1610" t="s">
        <v>52</v>
      </c>
      <c r="D147" s="1610"/>
      <c r="E147" s="1611"/>
      <c r="F147" s="1611"/>
      <c r="G147" s="1612"/>
      <c r="H147" s="1612"/>
      <c r="I147" s="1613"/>
      <c r="J147" s="1614"/>
    </row>
    <row r="148" spans="2:10" ht="12.75">
      <c r="B148" s="93" t="s">
        <v>53</v>
      </c>
      <c r="C148" s="1610" t="s">
        <v>54</v>
      </c>
      <c r="D148" s="1610"/>
      <c r="E148" s="1611">
        <v>5773</v>
      </c>
      <c r="F148" s="1611"/>
      <c r="G148" s="1620"/>
      <c r="H148" s="1620"/>
      <c r="I148" s="1613"/>
      <c r="J148" s="1614"/>
    </row>
    <row r="149" spans="2:10" ht="22.5">
      <c r="B149" s="94" t="s">
        <v>55</v>
      </c>
      <c r="C149" s="1610" t="s">
        <v>56</v>
      </c>
      <c r="D149" s="1610"/>
      <c r="E149" s="1611"/>
      <c r="F149" s="1611"/>
      <c r="G149" s="1612"/>
      <c r="H149" s="1612"/>
      <c r="I149" s="1613"/>
      <c r="J149" s="1614"/>
    </row>
    <row r="150" spans="2:10" ht="12.75">
      <c r="B150" s="80" t="s">
        <v>57</v>
      </c>
      <c r="C150" s="1610" t="s">
        <v>58</v>
      </c>
      <c r="D150" s="1610"/>
      <c r="E150" s="1657"/>
      <c r="F150" s="1657"/>
      <c r="G150" s="1799"/>
      <c r="H150" s="1799"/>
      <c r="I150" s="1658"/>
      <c r="J150" s="1659"/>
    </row>
    <row r="151" spans="2:10" ht="12.75">
      <c r="B151" s="80" t="s">
        <v>59</v>
      </c>
      <c r="C151" s="1610" t="s">
        <v>60</v>
      </c>
      <c r="D151" s="1610"/>
      <c r="E151" s="1657"/>
      <c r="F151" s="1657"/>
      <c r="G151" s="1801"/>
      <c r="H151" s="1801"/>
      <c r="I151" s="1658"/>
      <c r="J151" s="1659"/>
    </row>
    <row r="152" spans="2:10" ht="12.75">
      <c r="B152" s="80" t="s">
        <v>61</v>
      </c>
      <c r="C152" s="1610" t="s">
        <v>62</v>
      </c>
      <c r="D152" s="1610"/>
      <c r="E152" s="1657" t="s">
        <v>1091</v>
      </c>
      <c r="F152" s="1657"/>
      <c r="G152" s="1799" t="s">
        <v>1091</v>
      </c>
      <c r="H152" s="1799"/>
      <c r="I152" s="1658"/>
      <c r="J152" s="1659"/>
    </row>
    <row r="153" spans="2:10" ht="12.75">
      <c r="B153" s="80" t="s">
        <v>63</v>
      </c>
      <c r="C153" s="1610" t="s">
        <v>64</v>
      </c>
      <c r="D153" s="1610"/>
      <c r="E153" s="1657" t="s">
        <v>1091</v>
      </c>
      <c r="F153" s="1657"/>
      <c r="G153" s="1799" t="s">
        <v>1091</v>
      </c>
      <c r="H153" s="1799"/>
      <c r="I153" s="1658"/>
      <c r="J153" s="1659"/>
    </row>
    <row r="154" spans="2:10" ht="22.5">
      <c r="B154" s="98" t="s">
        <v>65</v>
      </c>
      <c r="C154" s="1610" t="s">
        <v>66</v>
      </c>
      <c r="D154" s="1610"/>
      <c r="E154" s="1611" t="s">
        <v>1091</v>
      </c>
      <c r="F154" s="1611"/>
      <c r="G154" s="1620" t="s">
        <v>1091</v>
      </c>
      <c r="H154" s="1620"/>
      <c r="I154" s="1613"/>
      <c r="J154" s="1614"/>
    </row>
    <row r="155" spans="2:10" ht="22.5">
      <c r="B155" s="93" t="s">
        <v>67</v>
      </c>
      <c r="C155" s="1610" t="s">
        <v>68</v>
      </c>
      <c r="D155" s="1610"/>
      <c r="E155" s="1611"/>
      <c r="F155" s="1611"/>
      <c r="G155" s="1612"/>
      <c r="H155" s="1612"/>
      <c r="I155" s="1613"/>
      <c r="J155" s="1614"/>
    </row>
    <row r="156" spans="2:10" ht="12.75">
      <c r="B156" s="93" t="s">
        <v>69</v>
      </c>
      <c r="C156" s="1610" t="s">
        <v>70</v>
      </c>
      <c r="D156" s="1610"/>
      <c r="E156" s="1611"/>
      <c r="F156" s="1611"/>
      <c r="G156" s="1620"/>
      <c r="H156" s="1620"/>
      <c r="I156" s="1613"/>
      <c r="J156" s="1614"/>
    </row>
    <row r="157" spans="2:10" ht="22.5">
      <c r="B157" s="98" t="s">
        <v>71</v>
      </c>
      <c r="C157" s="1610" t="s">
        <v>72</v>
      </c>
      <c r="D157" s="1610"/>
      <c r="E157" s="1611"/>
      <c r="F157" s="1611"/>
      <c r="G157" s="1620"/>
      <c r="H157" s="1620"/>
      <c r="I157" s="1613"/>
      <c r="J157" s="1614"/>
    </row>
    <row r="158" spans="2:10" ht="12.75">
      <c r="B158" s="80" t="s">
        <v>73</v>
      </c>
      <c r="C158" s="1610" t="s">
        <v>74</v>
      </c>
      <c r="D158" s="1610"/>
      <c r="E158" s="1657"/>
      <c r="F158" s="1657"/>
      <c r="G158" s="1799"/>
      <c r="H158" s="1799"/>
      <c r="I158" s="1658"/>
      <c r="J158" s="1659"/>
    </row>
    <row r="159" spans="2:10" ht="13.5" thickBot="1">
      <c r="B159" s="81" t="s">
        <v>75</v>
      </c>
      <c r="C159" s="1621" t="s">
        <v>76</v>
      </c>
      <c r="D159" s="1621"/>
      <c r="E159" s="1681"/>
      <c r="F159" s="1681"/>
      <c r="G159" s="1803"/>
      <c r="H159" s="1803"/>
      <c r="I159" s="1682"/>
      <c r="J159" s="1683"/>
    </row>
    <row r="160" spans="2:10" ht="13.5" thickBot="1">
      <c r="B160" s="72" t="s">
        <v>77</v>
      </c>
      <c r="C160" s="1589" t="s">
        <v>78</v>
      </c>
      <c r="D160" s="1589"/>
      <c r="E160" s="1684">
        <f>E164</f>
        <v>0</v>
      </c>
      <c r="F160" s="1684"/>
      <c r="G160" s="1804">
        <f>G164</f>
        <v>0</v>
      </c>
      <c r="H160" s="1804"/>
      <c r="I160" s="1685"/>
      <c r="J160" s="1686"/>
    </row>
    <row r="161" spans="2:10" ht="12.75">
      <c r="B161" s="84" t="s">
        <v>79</v>
      </c>
      <c r="C161" s="1632" t="s">
        <v>80</v>
      </c>
      <c r="D161" s="1632"/>
      <c r="E161" s="1687"/>
      <c r="F161" s="1687"/>
      <c r="G161" s="1798" t="s">
        <v>1091</v>
      </c>
      <c r="H161" s="1798"/>
      <c r="I161" s="1634"/>
      <c r="J161" s="1635"/>
    </row>
    <row r="162" spans="2:10" ht="12.75">
      <c r="B162" s="80" t="s">
        <v>81</v>
      </c>
      <c r="C162" s="1610" t="s">
        <v>82</v>
      </c>
      <c r="D162" s="1610"/>
      <c r="E162" s="1657"/>
      <c r="F162" s="1657"/>
      <c r="G162" s="1799" t="s">
        <v>1091</v>
      </c>
      <c r="H162" s="1799"/>
      <c r="I162" s="1658"/>
      <c r="J162" s="1659"/>
    </row>
    <row r="163" spans="2:10" ht="22.5">
      <c r="B163" s="94" t="s">
        <v>83</v>
      </c>
      <c r="C163" s="1610" t="s">
        <v>84</v>
      </c>
      <c r="D163" s="1610"/>
      <c r="E163" s="1611"/>
      <c r="F163" s="1611"/>
      <c r="G163" s="1612"/>
      <c r="H163" s="1612"/>
      <c r="I163" s="1613"/>
      <c r="J163" s="1614"/>
    </row>
    <row r="164" spans="2:10" ht="12.75">
      <c r="B164" s="80" t="s">
        <v>85</v>
      </c>
      <c r="C164" s="1610" t="s">
        <v>86</v>
      </c>
      <c r="D164" s="1610"/>
      <c r="E164" s="1688"/>
      <c r="F164" s="1688"/>
      <c r="G164" s="1802"/>
      <c r="H164" s="1802"/>
      <c r="I164" s="1658"/>
      <c r="J164" s="1659"/>
    </row>
    <row r="165" spans="2:10" ht="22.5">
      <c r="B165" s="80" t="s">
        <v>87</v>
      </c>
      <c r="C165" s="1610" t="s">
        <v>88</v>
      </c>
      <c r="D165" s="1610"/>
      <c r="E165" s="1657"/>
      <c r="F165" s="1657"/>
      <c r="G165" s="1801" t="s">
        <v>1091</v>
      </c>
      <c r="H165" s="1801"/>
      <c r="I165" s="1658"/>
      <c r="J165" s="1659"/>
    </row>
    <row r="166" spans="2:10" ht="12.75">
      <c r="B166" s="94" t="s">
        <v>89</v>
      </c>
      <c r="C166" s="1610" t="s">
        <v>90</v>
      </c>
      <c r="D166" s="1610"/>
      <c r="E166" s="1611"/>
      <c r="F166" s="1611"/>
      <c r="G166" s="1612"/>
      <c r="H166" s="1612"/>
      <c r="I166" s="1613"/>
      <c r="J166" s="1614"/>
    </row>
    <row r="167" spans="2:10" ht="12.75">
      <c r="B167" s="94" t="s">
        <v>91</v>
      </c>
      <c r="C167" s="1610" t="s">
        <v>92</v>
      </c>
      <c r="D167" s="1610"/>
      <c r="E167" s="1611"/>
      <c r="F167" s="1611"/>
      <c r="G167" s="1612"/>
      <c r="H167" s="1612"/>
      <c r="I167" s="1613"/>
      <c r="J167" s="1614"/>
    </row>
    <row r="168" spans="2:10" ht="12.75">
      <c r="B168" s="94" t="s">
        <v>93</v>
      </c>
      <c r="C168" s="1610" t="s">
        <v>94</v>
      </c>
      <c r="D168" s="1610"/>
      <c r="E168" s="1611"/>
      <c r="F168" s="1611"/>
      <c r="G168" s="1620"/>
      <c r="H168" s="1620"/>
      <c r="I168" s="1613"/>
      <c r="J168" s="1614"/>
    </row>
    <row r="169" spans="2:10" ht="12.75">
      <c r="B169" s="94" t="s">
        <v>95</v>
      </c>
      <c r="C169" s="1610" t="s">
        <v>96</v>
      </c>
      <c r="D169" s="1610"/>
      <c r="E169" s="1611"/>
      <c r="F169" s="1611"/>
      <c r="G169" s="1620"/>
      <c r="H169" s="1620"/>
      <c r="I169" s="1613"/>
      <c r="J169" s="1614"/>
    </row>
    <row r="170" spans="2:10" ht="13.5" thickBot="1">
      <c r="B170" s="81" t="s">
        <v>97</v>
      </c>
      <c r="C170" s="1621" t="s">
        <v>98</v>
      </c>
      <c r="D170" s="1621"/>
      <c r="E170" s="1681"/>
      <c r="F170" s="1681"/>
      <c r="G170" s="1800"/>
      <c r="H170" s="1800"/>
      <c r="I170" s="1690"/>
      <c r="J170" s="1691"/>
    </row>
    <row r="171" spans="2:10" ht="22.5" thickBot="1">
      <c r="B171" s="72" t="s">
        <v>99</v>
      </c>
      <c r="C171" s="1589" t="s">
        <v>100</v>
      </c>
      <c r="D171" s="1589"/>
      <c r="E171" s="1590">
        <f>E172+E198</f>
        <v>0</v>
      </c>
      <c r="F171" s="1590"/>
      <c r="G171" s="1591">
        <f>G172+G198</f>
        <v>0</v>
      </c>
      <c r="H171" s="1591"/>
      <c r="I171" s="1626" t="s">
        <v>1091</v>
      </c>
      <c r="J171" s="1627"/>
    </row>
    <row r="172" spans="2:10" ht="22.5">
      <c r="B172" s="84" t="s">
        <v>101</v>
      </c>
      <c r="C172" s="1632" t="s">
        <v>102</v>
      </c>
      <c r="D172" s="1632"/>
      <c r="E172" s="1633">
        <f>E174+E187+E194</f>
        <v>0</v>
      </c>
      <c r="F172" s="1633"/>
      <c r="G172" s="1798">
        <f>G174+G187+G194</f>
        <v>0</v>
      </c>
      <c r="H172" s="1798"/>
      <c r="I172" s="1634" t="s">
        <v>1091</v>
      </c>
      <c r="J172" s="1635"/>
    </row>
    <row r="173" spans="2:10" ht="12.75">
      <c r="B173" s="80" t="s">
        <v>103</v>
      </c>
      <c r="C173" s="1610"/>
      <c r="D173" s="1610"/>
      <c r="E173" s="1657"/>
      <c r="F173" s="1657"/>
      <c r="G173" s="1799"/>
      <c r="H173" s="1799"/>
      <c r="I173" s="1658"/>
      <c r="J173" s="1659"/>
    </row>
    <row r="174" spans="2:10" ht="22.5">
      <c r="B174" s="99" t="s">
        <v>104</v>
      </c>
      <c r="C174" s="1610" t="s">
        <v>105</v>
      </c>
      <c r="D174" s="1610"/>
      <c r="E174" s="1611">
        <f>E184</f>
        <v>0</v>
      </c>
      <c r="F174" s="1611"/>
      <c r="G174" s="1612">
        <f>G184</f>
        <v>0</v>
      </c>
      <c r="H174" s="1612"/>
      <c r="I174" s="1613" t="s">
        <v>1091</v>
      </c>
      <c r="J174" s="1614"/>
    </row>
    <row r="175" spans="2:10" ht="22.5">
      <c r="B175" s="78" t="s">
        <v>106</v>
      </c>
      <c r="C175" s="1610" t="s">
        <v>107</v>
      </c>
      <c r="D175" s="1610"/>
      <c r="E175" s="1611" t="s">
        <v>1091</v>
      </c>
      <c r="F175" s="1611"/>
      <c r="G175" s="1620" t="s">
        <v>1091</v>
      </c>
      <c r="H175" s="1620"/>
      <c r="I175" s="1613" t="s">
        <v>1091</v>
      </c>
      <c r="J175" s="1614"/>
    </row>
    <row r="176" spans="2:10" ht="22.5">
      <c r="B176" s="78" t="s">
        <v>108</v>
      </c>
      <c r="C176" s="1610" t="s">
        <v>109</v>
      </c>
      <c r="D176" s="1610"/>
      <c r="E176" s="1611"/>
      <c r="F176" s="1611"/>
      <c r="G176" s="1620"/>
      <c r="H176" s="1620"/>
      <c r="I176" s="1613"/>
      <c r="J176" s="1614"/>
    </row>
    <row r="177" spans="2:10" ht="23.25" thickBot="1">
      <c r="B177" s="100" t="s">
        <v>110</v>
      </c>
      <c r="C177" s="1651" t="s">
        <v>111</v>
      </c>
      <c r="D177" s="1651"/>
      <c r="E177" s="1622"/>
      <c r="F177" s="1622"/>
      <c r="G177" s="1698"/>
      <c r="H177" s="1698"/>
      <c r="I177" s="1649"/>
      <c r="J177" s="1650"/>
    </row>
    <row r="178" spans="2:10" ht="12.75">
      <c r="B178" s="89"/>
      <c r="C178" s="89"/>
      <c r="D178" s="89"/>
      <c r="E178" s="90"/>
      <c r="F178" s="90"/>
      <c r="G178" s="91"/>
      <c r="H178" s="91"/>
      <c r="I178" s="89"/>
      <c r="J178" s="89"/>
    </row>
    <row r="179" spans="2:10" ht="13.5" thickBot="1">
      <c r="B179" s="89"/>
      <c r="C179" s="89"/>
      <c r="D179" s="89"/>
      <c r="E179" s="90"/>
      <c r="F179" s="90"/>
      <c r="G179" s="91"/>
      <c r="H179" s="91"/>
      <c r="I179" s="89"/>
      <c r="J179" s="89"/>
    </row>
    <row r="180" spans="2:10" ht="32.25" customHeight="1">
      <c r="B180" s="1646" t="s">
        <v>1081</v>
      </c>
      <c r="C180" s="1692" t="s">
        <v>1082</v>
      </c>
      <c r="D180" s="1599" t="s">
        <v>1082</v>
      </c>
      <c r="E180" s="1695" t="s">
        <v>1083</v>
      </c>
      <c r="F180" s="1695"/>
      <c r="G180" s="1604" t="s">
        <v>112</v>
      </c>
      <c r="H180" s="1604"/>
      <c r="I180" s="1582" t="s">
        <v>1085</v>
      </c>
      <c r="J180" s="1583"/>
    </row>
    <row r="181" spans="2:10" ht="12.75">
      <c r="B181" s="1647"/>
      <c r="C181" s="1693"/>
      <c r="D181" s="1600"/>
      <c r="E181" s="1696"/>
      <c r="F181" s="1696"/>
      <c r="G181" s="1605"/>
      <c r="H181" s="1605"/>
      <c r="I181" s="1584"/>
      <c r="J181" s="1585"/>
    </row>
    <row r="182" spans="2:10" ht="13.5" customHeight="1" thickBot="1">
      <c r="B182" s="1648"/>
      <c r="C182" s="1694"/>
      <c r="D182" s="1601"/>
      <c r="E182" s="1586" t="s">
        <v>1086</v>
      </c>
      <c r="F182" s="1586"/>
      <c r="G182" s="1586"/>
      <c r="H182" s="1586"/>
      <c r="I182" s="1586"/>
      <c r="J182" s="1587"/>
    </row>
    <row r="183" spans="2:10" ht="13.5" thickBot="1">
      <c r="B183" s="70">
        <v>1</v>
      </c>
      <c r="C183" s="71">
        <v>2</v>
      </c>
      <c r="D183" s="71" t="s">
        <v>802</v>
      </c>
      <c r="E183" s="1654" t="s">
        <v>806</v>
      </c>
      <c r="F183" s="1654"/>
      <c r="G183" s="1697" t="s">
        <v>800</v>
      </c>
      <c r="H183" s="1697"/>
      <c r="I183" s="1581" t="s">
        <v>803</v>
      </c>
      <c r="J183" s="1595"/>
    </row>
    <row r="184" spans="2:10" ht="22.5">
      <c r="B184" s="101" t="s">
        <v>113</v>
      </c>
      <c r="C184" s="75" t="s">
        <v>114</v>
      </c>
      <c r="D184" s="102" t="s">
        <v>114</v>
      </c>
      <c r="E184" s="1705">
        <f>E185+E186</f>
        <v>0</v>
      </c>
      <c r="F184" s="1705"/>
      <c r="G184" s="1797">
        <f>G185</f>
        <v>0</v>
      </c>
      <c r="H184" s="1797"/>
      <c r="I184" s="1703" t="s">
        <v>1091</v>
      </c>
      <c r="J184" s="1704"/>
    </row>
    <row r="185" spans="2:10" ht="22.5">
      <c r="B185" s="78" t="s">
        <v>115</v>
      </c>
      <c r="C185" s="77" t="s">
        <v>116</v>
      </c>
      <c r="D185" s="103" t="s">
        <v>116</v>
      </c>
      <c r="E185" s="1699"/>
      <c r="F185" s="1699"/>
      <c r="G185" s="1706"/>
      <c r="H185" s="1706"/>
      <c r="I185" s="1701"/>
      <c r="J185" s="1702"/>
    </row>
    <row r="186" spans="2:10" ht="22.5">
      <c r="B186" s="93" t="s">
        <v>110</v>
      </c>
      <c r="C186" s="77" t="s">
        <v>117</v>
      </c>
      <c r="D186" s="103" t="s">
        <v>117</v>
      </c>
      <c r="E186" s="1699"/>
      <c r="F186" s="1699"/>
      <c r="G186" s="1700" t="s">
        <v>1091</v>
      </c>
      <c r="H186" s="1700"/>
      <c r="I186" s="1701"/>
      <c r="J186" s="1702"/>
    </row>
    <row r="187" spans="2:10" ht="22.5">
      <c r="B187" s="80" t="s">
        <v>118</v>
      </c>
      <c r="C187" s="77" t="s">
        <v>119</v>
      </c>
      <c r="D187" s="103" t="s">
        <v>119</v>
      </c>
      <c r="E187" s="1699">
        <f>E188+E191</f>
        <v>0</v>
      </c>
      <c r="F187" s="1699"/>
      <c r="G187" s="1706">
        <f>G191</f>
        <v>0</v>
      </c>
      <c r="H187" s="1706"/>
      <c r="I187" s="1701"/>
      <c r="J187" s="1702"/>
    </row>
    <row r="188" spans="2:10" ht="22.5">
      <c r="B188" s="78" t="s">
        <v>120</v>
      </c>
      <c r="C188" s="77" t="s">
        <v>121</v>
      </c>
      <c r="D188" s="103" t="s">
        <v>121</v>
      </c>
      <c r="E188" s="1699"/>
      <c r="F188" s="1699"/>
      <c r="G188" s="1706" t="s">
        <v>1091</v>
      </c>
      <c r="H188" s="1706"/>
      <c r="I188" s="1701"/>
      <c r="J188" s="1702"/>
    </row>
    <row r="189" spans="2:10" ht="22.5">
      <c r="B189" s="98" t="s">
        <v>122</v>
      </c>
      <c r="C189" s="77" t="s">
        <v>123</v>
      </c>
      <c r="D189" s="103" t="s">
        <v>123</v>
      </c>
      <c r="E189" s="1699"/>
      <c r="F189" s="1699"/>
      <c r="G189" s="1706" t="s">
        <v>1091</v>
      </c>
      <c r="H189" s="1706"/>
      <c r="I189" s="1701"/>
      <c r="J189" s="1702"/>
    </row>
    <row r="190" spans="2:10" ht="22.5">
      <c r="B190" s="98" t="s">
        <v>124</v>
      </c>
      <c r="C190" s="77" t="s">
        <v>125</v>
      </c>
      <c r="D190" s="103" t="s">
        <v>125</v>
      </c>
      <c r="E190" s="1699"/>
      <c r="F190" s="1699"/>
      <c r="G190" s="1700" t="s">
        <v>1091</v>
      </c>
      <c r="H190" s="1700"/>
      <c r="I190" s="1701"/>
      <c r="J190" s="1702"/>
    </row>
    <row r="191" spans="2:10" ht="22.5">
      <c r="B191" s="78" t="s">
        <v>126</v>
      </c>
      <c r="C191" s="77" t="s">
        <v>127</v>
      </c>
      <c r="D191" s="103" t="s">
        <v>127</v>
      </c>
      <c r="E191" s="1699">
        <f>E192</f>
        <v>0</v>
      </c>
      <c r="F191" s="1699"/>
      <c r="G191" s="1706">
        <f>G192</f>
        <v>0</v>
      </c>
      <c r="H191" s="1706"/>
      <c r="I191" s="1701"/>
      <c r="J191" s="1702"/>
    </row>
    <row r="192" spans="2:10" ht="22.5">
      <c r="B192" s="78" t="s">
        <v>128</v>
      </c>
      <c r="C192" s="77" t="s">
        <v>129</v>
      </c>
      <c r="D192" s="103" t="s">
        <v>129</v>
      </c>
      <c r="E192" s="1699"/>
      <c r="F192" s="1699"/>
      <c r="G192" s="1706"/>
      <c r="H192" s="1706"/>
      <c r="I192" s="1701"/>
      <c r="J192" s="1702"/>
    </row>
    <row r="193" spans="2:10" ht="22.5">
      <c r="B193" s="93" t="s">
        <v>130</v>
      </c>
      <c r="C193" s="77" t="s">
        <v>131</v>
      </c>
      <c r="D193" s="103" t="s">
        <v>131</v>
      </c>
      <c r="E193" s="1699"/>
      <c r="F193" s="1699"/>
      <c r="G193" s="1700" t="s">
        <v>1091</v>
      </c>
      <c r="H193" s="1700"/>
      <c r="I193" s="1701"/>
      <c r="J193" s="1702"/>
    </row>
    <row r="194" spans="2:10" ht="22.5">
      <c r="B194" s="99" t="s">
        <v>132</v>
      </c>
      <c r="C194" s="77" t="s">
        <v>133</v>
      </c>
      <c r="D194" s="103" t="s">
        <v>133</v>
      </c>
      <c r="E194" s="1699">
        <f>E196</f>
        <v>0</v>
      </c>
      <c r="F194" s="1699"/>
      <c r="G194" s="1706">
        <f>G196</f>
        <v>0</v>
      </c>
      <c r="H194" s="1706"/>
      <c r="I194" s="1701"/>
      <c r="J194" s="1702"/>
    </row>
    <row r="195" spans="2:10" ht="22.5">
      <c r="B195" s="78" t="s">
        <v>134</v>
      </c>
      <c r="C195" s="77" t="s">
        <v>135</v>
      </c>
      <c r="D195" s="103" t="s">
        <v>135</v>
      </c>
      <c r="E195" s="1699"/>
      <c r="F195" s="1699"/>
      <c r="G195" s="1706"/>
      <c r="H195" s="1706"/>
      <c r="I195" s="1701"/>
      <c r="J195" s="1702"/>
    </row>
    <row r="196" spans="2:10" ht="22.5">
      <c r="B196" s="93" t="s">
        <v>136</v>
      </c>
      <c r="C196" s="77" t="s">
        <v>137</v>
      </c>
      <c r="D196" s="103" t="s">
        <v>137</v>
      </c>
      <c r="E196" s="1699"/>
      <c r="F196" s="1699"/>
      <c r="G196" s="1706"/>
      <c r="H196" s="1706"/>
      <c r="I196" s="1701"/>
      <c r="J196" s="1702"/>
    </row>
    <row r="197" spans="2:10" ht="23.25" thickBot="1">
      <c r="B197" s="104" t="s">
        <v>138</v>
      </c>
      <c r="C197" s="82" t="s">
        <v>139</v>
      </c>
      <c r="D197" s="105" t="s">
        <v>139</v>
      </c>
      <c r="E197" s="1707"/>
      <c r="F197" s="1707"/>
      <c r="G197" s="1708" t="s">
        <v>1091</v>
      </c>
      <c r="H197" s="1708"/>
      <c r="I197" s="1709"/>
      <c r="J197" s="1710"/>
    </row>
    <row r="198" spans="2:10" ht="33" thickBot="1">
      <c r="B198" s="72" t="s">
        <v>140</v>
      </c>
      <c r="C198" s="73" t="s">
        <v>141</v>
      </c>
      <c r="D198" s="106" t="s">
        <v>141</v>
      </c>
      <c r="E198" s="1711">
        <f>E199+E202+E205</f>
        <v>0</v>
      </c>
      <c r="F198" s="1711"/>
      <c r="G198" s="1712">
        <f>G199+G202+G205</f>
        <v>0</v>
      </c>
      <c r="H198" s="1712"/>
      <c r="I198" s="1713">
        <f>I199+I202+I205</f>
        <v>0</v>
      </c>
      <c r="J198" s="1713"/>
    </row>
    <row r="199" spans="2:10" ht="22.5">
      <c r="B199" s="107" t="s">
        <v>142</v>
      </c>
      <c r="C199" s="85" t="s">
        <v>143</v>
      </c>
      <c r="D199" s="108" t="s">
        <v>143</v>
      </c>
      <c r="E199" s="1714">
        <f>E200+E201</f>
        <v>0</v>
      </c>
      <c r="F199" s="1714"/>
      <c r="G199" s="1715">
        <f>G200</f>
        <v>0</v>
      </c>
      <c r="H199" s="1715"/>
      <c r="I199" s="1716"/>
      <c r="J199" s="1717"/>
    </row>
    <row r="200" spans="2:10" ht="22.5">
      <c r="B200" s="78" t="s">
        <v>144</v>
      </c>
      <c r="C200" s="77" t="s">
        <v>145</v>
      </c>
      <c r="D200" s="103" t="s">
        <v>145</v>
      </c>
      <c r="E200" s="1699"/>
      <c r="F200" s="1699"/>
      <c r="G200" s="1706"/>
      <c r="H200" s="1706"/>
      <c r="I200" s="1701"/>
      <c r="J200" s="1702"/>
    </row>
    <row r="201" spans="2:10" ht="22.5">
      <c r="B201" s="93" t="s">
        <v>146</v>
      </c>
      <c r="C201" s="77" t="s">
        <v>147</v>
      </c>
      <c r="D201" s="103" t="s">
        <v>147</v>
      </c>
      <c r="E201" s="1699"/>
      <c r="F201" s="1699"/>
      <c r="G201" s="1700" t="s">
        <v>1091</v>
      </c>
      <c r="H201" s="1700"/>
      <c r="I201" s="1701"/>
      <c r="J201" s="1702"/>
    </row>
    <row r="202" spans="2:10" ht="22.5">
      <c r="B202" s="80" t="s">
        <v>148</v>
      </c>
      <c r="C202" s="77" t="s">
        <v>149</v>
      </c>
      <c r="D202" s="103" t="s">
        <v>149</v>
      </c>
      <c r="E202" s="1718">
        <f>E203+E204</f>
        <v>0</v>
      </c>
      <c r="F202" s="1718"/>
      <c r="G202" s="1719">
        <f>G203</f>
        <v>0</v>
      </c>
      <c r="H202" s="1719"/>
      <c r="I202" s="1701"/>
      <c r="J202" s="1702"/>
    </row>
    <row r="203" spans="2:10" ht="22.5">
      <c r="B203" s="93" t="s">
        <v>150</v>
      </c>
      <c r="C203" s="77" t="s">
        <v>151</v>
      </c>
      <c r="D203" s="103" t="s">
        <v>151</v>
      </c>
      <c r="E203" s="1699"/>
      <c r="F203" s="1699"/>
      <c r="G203" s="1706"/>
      <c r="H203" s="1706"/>
      <c r="I203" s="1701"/>
      <c r="J203" s="1702"/>
    </row>
    <row r="204" spans="2:10" ht="22.5">
      <c r="B204" s="93" t="s">
        <v>152</v>
      </c>
      <c r="C204" s="77" t="s">
        <v>153</v>
      </c>
      <c r="D204" s="103" t="s">
        <v>153</v>
      </c>
      <c r="E204" s="1699"/>
      <c r="F204" s="1699"/>
      <c r="G204" s="1700" t="s">
        <v>1091</v>
      </c>
      <c r="H204" s="1700"/>
      <c r="I204" s="1701"/>
      <c r="J204" s="1702"/>
    </row>
    <row r="205" spans="2:10" ht="22.5">
      <c r="B205" s="80" t="s">
        <v>154</v>
      </c>
      <c r="C205" s="77" t="s">
        <v>155</v>
      </c>
      <c r="D205" s="103" t="s">
        <v>155</v>
      </c>
      <c r="E205" s="1718">
        <f>E206+E207</f>
        <v>0</v>
      </c>
      <c r="F205" s="1718"/>
      <c r="G205" s="1719"/>
      <c r="H205" s="1719"/>
      <c r="I205" s="1701"/>
      <c r="J205" s="1702"/>
    </row>
    <row r="206" spans="2:10" ht="22.5">
      <c r="B206" s="93" t="s">
        <v>156</v>
      </c>
      <c r="C206" s="77" t="s">
        <v>157</v>
      </c>
      <c r="D206" s="103" t="s">
        <v>157</v>
      </c>
      <c r="E206" s="1699"/>
      <c r="F206" s="1699"/>
      <c r="G206" s="1706" t="s">
        <v>1091</v>
      </c>
      <c r="H206" s="1706"/>
      <c r="I206" s="1701"/>
      <c r="J206" s="1702"/>
    </row>
    <row r="207" spans="2:10" ht="22.5">
      <c r="B207" s="93" t="s">
        <v>158</v>
      </c>
      <c r="C207" s="77" t="s">
        <v>159</v>
      </c>
      <c r="D207" s="103" t="s">
        <v>159</v>
      </c>
      <c r="E207" s="1699"/>
      <c r="F207" s="1699"/>
      <c r="G207" s="1700" t="s">
        <v>1091</v>
      </c>
      <c r="H207" s="1700"/>
      <c r="I207" s="1701"/>
      <c r="J207" s="1702"/>
    </row>
    <row r="208" spans="2:10" ht="22.5">
      <c r="B208" s="80" t="s">
        <v>160</v>
      </c>
      <c r="C208" s="77" t="s">
        <v>161</v>
      </c>
      <c r="D208" s="103" t="s">
        <v>161</v>
      </c>
      <c r="E208" s="1699"/>
      <c r="F208" s="1699"/>
      <c r="G208" s="1706" t="s">
        <v>1091</v>
      </c>
      <c r="H208" s="1706"/>
      <c r="I208" s="1701"/>
      <c r="J208" s="1702"/>
    </row>
    <row r="209" spans="2:10" ht="22.5">
      <c r="B209" s="78" t="s">
        <v>162</v>
      </c>
      <c r="C209" s="77" t="s">
        <v>163</v>
      </c>
      <c r="D209" s="103" t="s">
        <v>163</v>
      </c>
      <c r="E209" s="1699"/>
      <c r="F209" s="1699"/>
      <c r="G209" s="1706" t="s">
        <v>1091</v>
      </c>
      <c r="H209" s="1706"/>
      <c r="I209" s="1701"/>
      <c r="J209" s="1702"/>
    </row>
    <row r="210" spans="2:10" ht="23.25" thickBot="1">
      <c r="B210" s="100" t="s">
        <v>164</v>
      </c>
      <c r="C210" s="88" t="s">
        <v>165</v>
      </c>
      <c r="D210" s="109" t="s">
        <v>165</v>
      </c>
      <c r="E210" s="1720"/>
      <c r="F210" s="1720"/>
      <c r="G210" s="1708" t="s">
        <v>1091</v>
      </c>
      <c r="H210" s="1708"/>
      <c r="I210" s="1709"/>
      <c r="J210" s="1710"/>
    </row>
    <row r="211" spans="2:13" s="112" customFormat="1" ht="22.5" thickBot="1">
      <c r="B211" s="72" t="s">
        <v>166</v>
      </c>
      <c r="C211" s="110" t="s">
        <v>167</v>
      </c>
      <c r="D211" s="111" t="s">
        <v>167</v>
      </c>
      <c r="E211" s="1721">
        <f>E14+E28+E160+E171</f>
        <v>21391</v>
      </c>
      <c r="F211" s="1721"/>
      <c r="G211" s="1721">
        <f>G14+G28+G160+G171</f>
        <v>4013</v>
      </c>
      <c r="H211" s="1721"/>
      <c r="I211" s="1722" t="s">
        <v>1091</v>
      </c>
      <c r="J211" s="1723"/>
      <c r="L211" s="113"/>
      <c r="M211" s="113"/>
    </row>
    <row r="212" spans="2:13" ht="13.5" thickBot="1">
      <c r="B212" s="72" t="s">
        <v>168</v>
      </c>
      <c r="C212" s="73" t="s">
        <v>169</v>
      </c>
      <c r="D212" s="106" t="s">
        <v>169</v>
      </c>
      <c r="E212" s="1724"/>
      <c r="F212" s="1724"/>
      <c r="G212" s="1721" t="s">
        <v>1091</v>
      </c>
      <c r="H212" s="1721"/>
      <c r="I212" s="1722" t="s">
        <v>1091</v>
      </c>
      <c r="J212" s="1723"/>
      <c r="L212" s="114"/>
      <c r="M212" s="114"/>
    </row>
    <row r="213" spans="2:10" ht="12.75">
      <c r="B213" s="74" t="s">
        <v>170</v>
      </c>
      <c r="C213" s="75" t="s">
        <v>171</v>
      </c>
      <c r="D213" s="102" t="s">
        <v>171</v>
      </c>
      <c r="E213" s="1705"/>
      <c r="F213" s="1705"/>
      <c r="G213" s="1725" t="s">
        <v>1091</v>
      </c>
      <c r="H213" s="1725"/>
      <c r="I213" s="1726" t="s">
        <v>1091</v>
      </c>
      <c r="J213" s="1727"/>
    </row>
    <row r="214" spans="2:10" ht="12.75">
      <c r="B214" s="94" t="s">
        <v>172</v>
      </c>
      <c r="C214" s="77" t="s">
        <v>173</v>
      </c>
      <c r="D214" s="103" t="s">
        <v>173</v>
      </c>
      <c r="E214" s="1699"/>
      <c r="F214" s="1699"/>
      <c r="G214" s="1728" t="s">
        <v>1091</v>
      </c>
      <c r="H214" s="1728"/>
      <c r="I214" s="1729" t="s">
        <v>1091</v>
      </c>
      <c r="J214" s="1730"/>
    </row>
    <row r="215" spans="2:10" ht="12.75">
      <c r="B215" s="94" t="s">
        <v>174</v>
      </c>
      <c r="C215" s="77" t="s">
        <v>175</v>
      </c>
      <c r="D215" s="103" t="s">
        <v>175</v>
      </c>
      <c r="E215" s="1699"/>
      <c r="F215" s="1699"/>
      <c r="G215" s="1728" t="s">
        <v>1091</v>
      </c>
      <c r="H215" s="1728"/>
      <c r="I215" s="1729" t="s">
        <v>1091</v>
      </c>
      <c r="J215" s="1730"/>
    </row>
    <row r="216" spans="2:10" ht="12.75">
      <c r="B216" s="94" t="s">
        <v>176</v>
      </c>
      <c r="C216" s="77" t="s">
        <v>177</v>
      </c>
      <c r="D216" s="103" t="s">
        <v>177</v>
      </c>
      <c r="E216" s="1699"/>
      <c r="F216" s="1699"/>
      <c r="G216" s="1728" t="s">
        <v>1091</v>
      </c>
      <c r="H216" s="1728"/>
      <c r="I216" s="1729" t="s">
        <v>1091</v>
      </c>
      <c r="J216" s="1730"/>
    </row>
    <row r="217" spans="2:10" ht="12.75">
      <c r="B217" s="94" t="s">
        <v>178</v>
      </c>
      <c r="C217" s="77" t="s">
        <v>179</v>
      </c>
      <c r="D217" s="103" t="s">
        <v>179</v>
      </c>
      <c r="E217" s="1699"/>
      <c r="F217" s="1699"/>
      <c r="G217" s="1728" t="s">
        <v>1091</v>
      </c>
      <c r="H217" s="1728"/>
      <c r="I217" s="1729" t="s">
        <v>1091</v>
      </c>
      <c r="J217" s="1730"/>
    </row>
    <row r="218" spans="2:10" ht="12.75">
      <c r="B218" s="94" t="s">
        <v>180</v>
      </c>
      <c r="C218" s="77" t="s">
        <v>181</v>
      </c>
      <c r="D218" s="103" t="s">
        <v>181</v>
      </c>
      <c r="E218" s="1699"/>
      <c r="F218" s="1699"/>
      <c r="G218" s="1728" t="s">
        <v>1091</v>
      </c>
      <c r="H218" s="1728"/>
      <c r="I218" s="1729" t="s">
        <v>1091</v>
      </c>
      <c r="J218" s="1730"/>
    </row>
    <row r="219" spans="2:10" ht="12.75">
      <c r="B219" s="94" t="s">
        <v>182</v>
      </c>
      <c r="C219" s="77" t="s">
        <v>183</v>
      </c>
      <c r="D219" s="103" t="s">
        <v>183</v>
      </c>
      <c r="E219" s="1699"/>
      <c r="F219" s="1699"/>
      <c r="G219" s="1728" t="s">
        <v>1091</v>
      </c>
      <c r="H219" s="1728"/>
      <c r="I219" s="1729" t="s">
        <v>1091</v>
      </c>
      <c r="J219" s="1730"/>
    </row>
    <row r="220" spans="2:10" ht="12.75">
      <c r="B220" s="94" t="s">
        <v>184</v>
      </c>
      <c r="C220" s="77" t="s">
        <v>185</v>
      </c>
      <c r="D220" s="103" t="s">
        <v>185</v>
      </c>
      <c r="E220" s="1699"/>
      <c r="F220" s="1699"/>
      <c r="G220" s="1728" t="s">
        <v>1091</v>
      </c>
      <c r="H220" s="1728"/>
      <c r="I220" s="1729" t="s">
        <v>1091</v>
      </c>
      <c r="J220" s="1730"/>
    </row>
    <row r="221" spans="2:10" ht="12.75">
      <c r="B221" s="80" t="s">
        <v>186</v>
      </c>
      <c r="C221" s="77" t="s">
        <v>187</v>
      </c>
      <c r="D221" s="103" t="s">
        <v>187</v>
      </c>
      <c r="E221" s="1699"/>
      <c r="F221" s="1699"/>
      <c r="G221" s="1728" t="s">
        <v>1091</v>
      </c>
      <c r="H221" s="1728"/>
      <c r="I221" s="1729" t="s">
        <v>1091</v>
      </c>
      <c r="J221" s="1730"/>
    </row>
    <row r="222" spans="2:10" ht="12.75">
      <c r="B222" s="94" t="s">
        <v>188</v>
      </c>
      <c r="C222" s="77" t="s">
        <v>189</v>
      </c>
      <c r="D222" s="103" t="s">
        <v>189</v>
      </c>
      <c r="E222" s="1699"/>
      <c r="F222" s="1699"/>
      <c r="G222" s="1728" t="s">
        <v>1091</v>
      </c>
      <c r="H222" s="1728"/>
      <c r="I222" s="1729" t="s">
        <v>1091</v>
      </c>
      <c r="J222" s="1730"/>
    </row>
    <row r="223" spans="2:10" ht="12.75">
      <c r="B223" s="94" t="s">
        <v>190</v>
      </c>
      <c r="C223" s="77" t="s">
        <v>191</v>
      </c>
      <c r="D223" s="103" t="s">
        <v>191</v>
      </c>
      <c r="E223" s="1699"/>
      <c r="F223" s="1699"/>
      <c r="G223" s="1728" t="s">
        <v>1091</v>
      </c>
      <c r="H223" s="1728"/>
      <c r="I223" s="1729" t="s">
        <v>1091</v>
      </c>
      <c r="J223" s="1730"/>
    </row>
    <row r="224" spans="2:10" ht="12.75">
      <c r="B224" s="94" t="s">
        <v>192</v>
      </c>
      <c r="C224" s="77" t="s">
        <v>193</v>
      </c>
      <c r="D224" s="103" t="s">
        <v>193</v>
      </c>
      <c r="E224" s="1699"/>
      <c r="F224" s="1699"/>
      <c r="G224" s="1728" t="s">
        <v>1091</v>
      </c>
      <c r="H224" s="1728"/>
      <c r="I224" s="1729" t="s">
        <v>1091</v>
      </c>
      <c r="J224" s="1730"/>
    </row>
    <row r="225" spans="2:10" ht="15" customHeight="1">
      <c r="B225" s="94" t="s">
        <v>194</v>
      </c>
      <c r="C225" s="77" t="s">
        <v>195</v>
      </c>
      <c r="D225" s="103" t="s">
        <v>195</v>
      </c>
      <c r="E225" s="1699"/>
      <c r="F225" s="1699"/>
      <c r="G225" s="1728" t="s">
        <v>1091</v>
      </c>
      <c r="H225" s="1728"/>
      <c r="I225" s="1729" t="s">
        <v>1091</v>
      </c>
      <c r="J225" s="1730"/>
    </row>
    <row r="226" spans="2:10" ht="22.5">
      <c r="B226" s="94" t="s">
        <v>196</v>
      </c>
      <c r="C226" s="77" t="s">
        <v>197</v>
      </c>
      <c r="D226" s="103" t="s">
        <v>197</v>
      </c>
      <c r="E226" s="1699"/>
      <c r="F226" s="1699"/>
      <c r="G226" s="1728" t="s">
        <v>1091</v>
      </c>
      <c r="H226" s="1728"/>
      <c r="I226" s="1729" t="s">
        <v>1091</v>
      </c>
      <c r="J226" s="1730"/>
    </row>
    <row r="227" spans="2:10" ht="13.5" thickBot="1">
      <c r="B227" s="100" t="s">
        <v>198</v>
      </c>
      <c r="C227" s="88" t="s">
        <v>199</v>
      </c>
      <c r="D227" s="109" t="s">
        <v>199</v>
      </c>
      <c r="E227" s="1720"/>
      <c r="F227" s="1720"/>
      <c r="G227" s="1731" t="s">
        <v>1091</v>
      </c>
      <c r="H227" s="1731"/>
      <c r="I227" s="1732" t="s">
        <v>1091</v>
      </c>
      <c r="J227" s="1733"/>
    </row>
    <row r="228" spans="2:10" ht="19.5" thickBot="1">
      <c r="B228" s="115"/>
      <c r="C228" s="89"/>
      <c r="D228" s="89"/>
      <c r="E228" s="90"/>
      <c r="F228" s="90"/>
      <c r="G228" s="91"/>
      <c r="H228" s="91"/>
      <c r="I228" s="89"/>
      <c r="J228" s="89"/>
    </row>
    <row r="229" spans="2:10" ht="12.75">
      <c r="B229" s="1646" t="s">
        <v>1081</v>
      </c>
      <c r="C229" s="1692" t="s">
        <v>1082</v>
      </c>
      <c r="D229" s="1599" t="s">
        <v>1082</v>
      </c>
      <c r="E229" s="1695" t="s">
        <v>1083</v>
      </c>
      <c r="F229" s="1695"/>
      <c r="G229" s="1604" t="s">
        <v>112</v>
      </c>
      <c r="H229" s="1604"/>
      <c r="I229" s="1582" t="s">
        <v>1085</v>
      </c>
      <c r="J229" s="1583"/>
    </row>
    <row r="230" spans="2:10" ht="12.75">
      <c r="B230" s="1647"/>
      <c r="C230" s="1693"/>
      <c r="D230" s="1600"/>
      <c r="E230" s="1696"/>
      <c r="F230" s="1696"/>
      <c r="G230" s="1605"/>
      <c r="H230" s="1605"/>
      <c r="I230" s="1584"/>
      <c r="J230" s="1585"/>
    </row>
    <row r="231" spans="2:10" ht="14.25" thickBot="1">
      <c r="B231" s="1648"/>
      <c r="C231" s="1694"/>
      <c r="D231" s="1601"/>
      <c r="E231" s="1586" t="s">
        <v>1086</v>
      </c>
      <c r="F231" s="1586"/>
      <c r="G231" s="1586"/>
      <c r="H231" s="1586"/>
      <c r="I231" s="1586"/>
      <c r="J231" s="1587"/>
    </row>
    <row r="232" spans="2:10" ht="13.5" thickBot="1">
      <c r="B232" s="70">
        <v>1</v>
      </c>
      <c r="C232" s="71">
        <v>2</v>
      </c>
      <c r="D232" s="71">
        <v>2</v>
      </c>
      <c r="E232" s="1654">
        <v>3</v>
      </c>
      <c r="F232" s="1654"/>
      <c r="G232" s="1697">
        <v>4</v>
      </c>
      <c r="H232" s="1697"/>
      <c r="I232" s="1581">
        <v>5</v>
      </c>
      <c r="J232" s="1595"/>
    </row>
    <row r="233" spans="2:10" ht="12.75">
      <c r="B233" s="116" t="s">
        <v>200</v>
      </c>
      <c r="C233" s="75" t="s">
        <v>201</v>
      </c>
      <c r="D233" s="75" t="s">
        <v>201</v>
      </c>
      <c r="E233" s="1734"/>
      <c r="F233" s="1734"/>
      <c r="G233" s="1735"/>
      <c r="H233" s="1735"/>
      <c r="I233" s="1703"/>
      <c r="J233" s="1704"/>
    </row>
    <row r="234" spans="2:10" ht="12.75">
      <c r="B234" s="93" t="s">
        <v>202</v>
      </c>
      <c r="C234" s="77" t="s">
        <v>203</v>
      </c>
      <c r="D234" s="77" t="s">
        <v>203</v>
      </c>
      <c r="E234" s="1736"/>
      <c r="F234" s="1736"/>
      <c r="G234" s="1737"/>
      <c r="H234" s="1737"/>
      <c r="I234" s="1701"/>
      <c r="J234" s="1702"/>
    </row>
    <row r="235" spans="2:10" ht="12.75">
      <c r="B235" s="93" t="s">
        <v>204</v>
      </c>
      <c r="C235" s="77" t="s">
        <v>205</v>
      </c>
      <c r="D235" s="77" t="s">
        <v>205</v>
      </c>
      <c r="E235" s="1736"/>
      <c r="F235" s="1736"/>
      <c r="G235" s="1737"/>
      <c r="H235" s="1737"/>
      <c r="I235" s="1701"/>
      <c r="J235" s="1702"/>
    </row>
    <row r="236" spans="2:10" ht="12.75">
      <c r="B236" s="80" t="s">
        <v>206</v>
      </c>
      <c r="C236" s="77" t="s">
        <v>207</v>
      </c>
      <c r="D236" s="77" t="s">
        <v>207</v>
      </c>
      <c r="E236" s="1736"/>
      <c r="F236" s="1736"/>
      <c r="G236" s="1737"/>
      <c r="H236" s="1737"/>
      <c r="I236" s="1701"/>
      <c r="J236" s="1702"/>
    </row>
    <row r="237" spans="2:10" ht="12.75">
      <c r="B237" s="94" t="s">
        <v>208</v>
      </c>
      <c r="C237" s="77" t="s">
        <v>209</v>
      </c>
      <c r="D237" s="77" t="s">
        <v>209</v>
      </c>
      <c r="E237" s="1736"/>
      <c r="F237" s="1736"/>
      <c r="G237" s="1737"/>
      <c r="H237" s="1737"/>
      <c r="I237" s="1701"/>
      <c r="J237" s="1702"/>
    </row>
    <row r="238" spans="2:10" ht="12.75">
      <c r="B238" s="94" t="s">
        <v>210</v>
      </c>
      <c r="C238" s="77" t="s">
        <v>211</v>
      </c>
      <c r="D238" s="77" t="s">
        <v>211</v>
      </c>
      <c r="E238" s="1736"/>
      <c r="F238" s="1736"/>
      <c r="G238" s="1737"/>
      <c r="H238" s="1737"/>
      <c r="I238" s="1701"/>
      <c r="J238" s="1702"/>
    </row>
    <row r="239" spans="2:10" ht="13.5" thickBot="1">
      <c r="B239" s="117" t="s">
        <v>212</v>
      </c>
      <c r="C239" s="82" t="s">
        <v>213</v>
      </c>
      <c r="D239" s="82" t="s">
        <v>213</v>
      </c>
      <c r="E239" s="1738"/>
      <c r="F239" s="1738"/>
      <c r="G239" s="1739"/>
      <c r="H239" s="1739"/>
      <c r="I239" s="1740"/>
      <c r="J239" s="1741"/>
    </row>
    <row r="240" spans="2:10" ht="13.5" thickBot="1">
      <c r="B240" s="72" t="s">
        <v>214</v>
      </c>
      <c r="C240" s="73" t="s">
        <v>215</v>
      </c>
      <c r="D240" s="73" t="s">
        <v>215</v>
      </c>
      <c r="E240" s="1654">
        <f>E241+E242+E247+E262</f>
        <v>2704</v>
      </c>
      <c r="F240" s="1654"/>
      <c r="G240" s="1697">
        <f>G241+G242+G247+G262</f>
        <v>2704</v>
      </c>
      <c r="H240" s="1697"/>
      <c r="I240" s="1742"/>
      <c r="J240" s="1743"/>
    </row>
    <row r="241" spans="2:10" ht="12.75">
      <c r="B241" s="84" t="s">
        <v>216</v>
      </c>
      <c r="C241" s="85" t="s">
        <v>217</v>
      </c>
      <c r="D241" s="85" t="s">
        <v>217</v>
      </c>
      <c r="E241" s="1744">
        <v>2704</v>
      </c>
      <c r="F241" s="1744"/>
      <c r="G241" s="1745">
        <v>2704</v>
      </c>
      <c r="H241" s="1745"/>
      <c r="I241" s="1716"/>
      <c r="J241" s="1717"/>
    </row>
    <row r="242" spans="2:10" ht="12.75">
      <c r="B242" s="80" t="s">
        <v>218</v>
      </c>
      <c r="C242" s="77" t="s">
        <v>219</v>
      </c>
      <c r="D242" s="77" t="s">
        <v>219</v>
      </c>
      <c r="E242" s="1736"/>
      <c r="F242" s="1736"/>
      <c r="G242" s="1737"/>
      <c r="H242" s="1737"/>
      <c r="I242" s="1701"/>
      <c r="J242" s="1702"/>
    </row>
    <row r="243" spans="2:10" ht="12.75">
      <c r="B243" s="94" t="s">
        <v>220</v>
      </c>
      <c r="C243" s="77" t="s">
        <v>221</v>
      </c>
      <c r="D243" s="77" t="s">
        <v>221</v>
      </c>
      <c r="E243" s="1736"/>
      <c r="F243" s="1736"/>
      <c r="G243" s="1737"/>
      <c r="H243" s="1737"/>
      <c r="I243" s="1701"/>
      <c r="J243" s="1702"/>
    </row>
    <row r="244" spans="2:10" ht="12.75">
      <c r="B244" s="94" t="s">
        <v>222</v>
      </c>
      <c r="C244" s="77" t="s">
        <v>223</v>
      </c>
      <c r="D244" s="77" t="s">
        <v>223</v>
      </c>
      <c r="E244" s="1736"/>
      <c r="F244" s="1736"/>
      <c r="G244" s="1737"/>
      <c r="H244" s="1737"/>
      <c r="I244" s="1701"/>
      <c r="J244" s="1702"/>
    </row>
    <row r="245" spans="2:10" ht="12.75">
      <c r="B245" s="94" t="s">
        <v>224</v>
      </c>
      <c r="C245" s="77" t="s">
        <v>225</v>
      </c>
      <c r="D245" s="77" t="s">
        <v>225</v>
      </c>
      <c r="E245" s="1736"/>
      <c r="F245" s="1736"/>
      <c r="G245" s="1737"/>
      <c r="H245" s="1737"/>
      <c r="I245" s="1701"/>
      <c r="J245" s="1702"/>
    </row>
    <row r="246" spans="2:10" ht="12.75">
      <c r="B246" s="94" t="s">
        <v>226</v>
      </c>
      <c r="C246" s="77" t="s">
        <v>227</v>
      </c>
      <c r="D246" s="77" t="s">
        <v>227</v>
      </c>
      <c r="E246" s="1736"/>
      <c r="F246" s="1736"/>
      <c r="G246" s="1737"/>
      <c r="H246" s="1737"/>
      <c r="I246" s="1701"/>
      <c r="J246" s="1702"/>
    </row>
    <row r="247" spans="2:10" ht="12.75">
      <c r="B247" s="80" t="s">
        <v>228</v>
      </c>
      <c r="C247" s="77" t="s">
        <v>229</v>
      </c>
      <c r="D247" s="77" t="s">
        <v>229</v>
      </c>
      <c r="E247" s="1736"/>
      <c r="F247" s="1736"/>
      <c r="G247" s="1737"/>
      <c r="H247" s="1737"/>
      <c r="I247" s="1701"/>
      <c r="J247" s="1702"/>
    </row>
    <row r="248" spans="2:10" ht="22.5">
      <c r="B248" s="94" t="s">
        <v>230</v>
      </c>
      <c r="C248" s="77" t="s">
        <v>231</v>
      </c>
      <c r="D248" s="77" t="s">
        <v>231</v>
      </c>
      <c r="E248" s="1736"/>
      <c r="F248" s="1736"/>
      <c r="G248" s="1737"/>
      <c r="H248" s="1737"/>
      <c r="I248" s="1701"/>
      <c r="J248" s="1702"/>
    </row>
    <row r="249" spans="2:10" ht="22.5">
      <c r="B249" s="93" t="s">
        <v>232</v>
      </c>
      <c r="C249" s="77" t="s">
        <v>233</v>
      </c>
      <c r="D249" s="77" t="s">
        <v>233</v>
      </c>
      <c r="E249" s="1736"/>
      <c r="F249" s="1736"/>
      <c r="G249" s="1737"/>
      <c r="H249" s="1737"/>
      <c r="I249" s="1701"/>
      <c r="J249" s="1702"/>
    </row>
    <row r="250" spans="2:10" ht="22.5">
      <c r="B250" s="93" t="s">
        <v>234</v>
      </c>
      <c r="C250" s="77" t="s">
        <v>235</v>
      </c>
      <c r="D250" s="77" t="s">
        <v>235</v>
      </c>
      <c r="E250" s="1736"/>
      <c r="F250" s="1736"/>
      <c r="G250" s="1737"/>
      <c r="H250" s="1737"/>
      <c r="I250" s="1701"/>
      <c r="J250" s="1702"/>
    </row>
    <row r="251" spans="2:10" ht="12.75">
      <c r="B251" s="93" t="s">
        <v>236</v>
      </c>
      <c r="C251" s="77" t="s">
        <v>237</v>
      </c>
      <c r="D251" s="77" t="s">
        <v>237</v>
      </c>
      <c r="E251" s="1736"/>
      <c r="F251" s="1736"/>
      <c r="G251" s="1737"/>
      <c r="H251" s="1737"/>
      <c r="I251" s="1701"/>
      <c r="J251" s="1702"/>
    </row>
    <row r="252" spans="2:10" ht="22.5">
      <c r="B252" s="93" t="s">
        <v>238</v>
      </c>
      <c r="C252" s="77" t="s">
        <v>239</v>
      </c>
      <c r="D252" s="77" t="s">
        <v>239</v>
      </c>
      <c r="E252" s="1736"/>
      <c r="F252" s="1736"/>
      <c r="G252" s="1737"/>
      <c r="H252" s="1737"/>
      <c r="I252" s="1701"/>
      <c r="J252" s="1702"/>
    </row>
    <row r="253" spans="2:10" ht="12.75">
      <c r="B253" s="93" t="s">
        <v>240</v>
      </c>
      <c r="C253" s="77" t="s">
        <v>241</v>
      </c>
      <c r="D253" s="77" t="s">
        <v>241</v>
      </c>
      <c r="E253" s="1736"/>
      <c r="F253" s="1736"/>
      <c r="G253" s="1737"/>
      <c r="H253" s="1737"/>
      <c r="I253" s="1701"/>
      <c r="J253" s="1702"/>
    </row>
    <row r="254" spans="2:10" ht="22.5">
      <c r="B254" s="94" t="s">
        <v>242</v>
      </c>
      <c r="C254" s="77" t="s">
        <v>243</v>
      </c>
      <c r="D254" s="77" t="s">
        <v>243</v>
      </c>
      <c r="E254" s="1736"/>
      <c r="F254" s="1736"/>
      <c r="G254" s="1737"/>
      <c r="H254" s="1737"/>
      <c r="I254" s="1701"/>
      <c r="J254" s="1702"/>
    </row>
    <row r="255" spans="2:10" ht="22.5">
      <c r="B255" s="93" t="s">
        <v>244</v>
      </c>
      <c r="C255" s="77" t="s">
        <v>245</v>
      </c>
      <c r="D255" s="77" t="s">
        <v>245</v>
      </c>
      <c r="E255" s="1736"/>
      <c r="F255" s="1736"/>
      <c r="G255" s="1737"/>
      <c r="H255" s="1737"/>
      <c r="I255" s="1701"/>
      <c r="J255" s="1702"/>
    </row>
    <row r="256" spans="2:10" ht="22.5">
      <c r="B256" s="93" t="s">
        <v>246</v>
      </c>
      <c r="C256" s="77" t="s">
        <v>247</v>
      </c>
      <c r="D256" s="77" t="s">
        <v>247</v>
      </c>
      <c r="E256" s="1736"/>
      <c r="F256" s="1736"/>
      <c r="G256" s="1737"/>
      <c r="H256" s="1737"/>
      <c r="I256" s="1701"/>
      <c r="J256" s="1702"/>
    </row>
    <row r="257" spans="2:10" ht="12.75">
      <c r="B257" s="93" t="s">
        <v>248</v>
      </c>
      <c r="C257" s="77" t="s">
        <v>249</v>
      </c>
      <c r="D257" s="77" t="s">
        <v>249</v>
      </c>
      <c r="E257" s="1736"/>
      <c r="F257" s="1736"/>
      <c r="G257" s="1737"/>
      <c r="H257" s="1737"/>
      <c r="I257" s="1701"/>
      <c r="J257" s="1702"/>
    </row>
    <row r="258" spans="2:10" ht="22.5">
      <c r="B258" s="93" t="s">
        <v>250</v>
      </c>
      <c r="C258" s="77" t="s">
        <v>251</v>
      </c>
      <c r="D258" s="77" t="s">
        <v>251</v>
      </c>
      <c r="E258" s="1736"/>
      <c r="F258" s="1736"/>
      <c r="G258" s="1737"/>
      <c r="H258" s="1737"/>
      <c r="I258" s="1701"/>
      <c r="J258" s="1702"/>
    </row>
    <row r="259" spans="2:10" ht="12.75">
      <c r="B259" s="93" t="s">
        <v>252</v>
      </c>
      <c r="C259" s="77" t="s">
        <v>253</v>
      </c>
      <c r="D259" s="77" t="s">
        <v>253</v>
      </c>
      <c r="E259" s="1736"/>
      <c r="F259" s="1736"/>
      <c r="G259" s="1737"/>
      <c r="H259" s="1737"/>
      <c r="I259" s="1701"/>
      <c r="J259" s="1702"/>
    </row>
    <row r="260" spans="2:10" ht="12.75">
      <c r="B260" s="80" t="s">
        <v>254</v>
      </c>
      <c r="C260" s="77" t="s">
        <v>255</v>
      </c>
      <c r="D260" s="77" t="s">
        <v>255</v>
      </c>
      <c r="E260" s="1736"/>
      <c r="F260" s="1736"/>
      <c r="G260" s="1737"/>
      <c r="H260" s="1737"/>
      <c r="I260" s="1701"/>
      <c r="J260" s="1702"/>
    </row>
    <row r="261" spans="2:10" ht="12.75">
      <c r="B261" s="80" t="s">
        <v>256</v>
      </c>
      <c r="C261" s="77" t="s">
        <v>257</v>
      </c>
      <c r="D261" s="77" t="s">
        <v>257</v>
      </c>
      <c r="E261" s="1736"/>
      <c r="F261" s="1736"/>
      <c r="G261" s="1737"/>
      <c r="H261" s="1737"/>
      <c r="I261" s="1701"/>
      <c r="J261" s="1702"/>
    </row>
    <row r="262" spans="2:10" ht="12.75">
      <c r="B262" s="80" t="s">
        <v>258</v>
      </c>
      <c r="C262" s="77" t="s">
        <v>259</v>
      </c>
      <c r="D262" s="77" t="s">
        <v>259</v>
      </c>
      <c r="E262" s="1736"/>
      <c r="F262" s="1736"/>
      <c r="G262" s="1737"/>
      <c r="H262" s="1737"/>
      <c r="I262" s="1701"/>
      <c r="J262" s="1702"/>
    </row>
    <row r="263" spans="2:10" ht="12.75">
      <c r="B263" s="94" t="s">
        <v>260</v>
      </c>
      <c r="C263" s="77" t="s">
        <v>261</v>
      </c>
      <c r="D263" s="77" t="s">
        <v>261</v>
      </c>
      <c r="E263" s="1736"/>
      <c r="F263" s="1736"/>
      <c r="G263" s="1737"/>
      <c r="H263" s="1737"/>
      <c r="I263" s="1701"/>
      <c r="J263" s="1702"/>
    </row>
    <row r="264" spans="2:10" ht="13.5" thickBot="1">
      <c r="B264" s="117" t="s">
        <v>262</v>
      </c>
      <c r="C264" s="82" t="s">
        <v>263</v>
      </c>
      <c r="D264" s="82" t="s">
        <v>263</v>
      </c>
      <c r="E264" s="1738"/>
      <c r="F264" s="1738"/>
      <c r="G264" s="1739"/>
      <c r="H264" s="1739"/>
      <c r="I264" s="1740"/>
      <c r="J264" s="1741"/>
    </row>
    <row r="265" spans="2:10" ht="13.5" thickBot="1">
      <c r="B265" s="72" t="s">
        <v>264</v>
      </c>
      <c r="C265" s="73" t="s">
        <v>265</v>
      </c>
      <c r="D265" s="73" t="s">
        <v>266</v>
      </c>
      <c r="E265" s="1654"/>
      <c r="F265" s="1654"/>
      <c r="G265" s="1697"/>
      <c r="H265" s="1697"/>
      <c r="I265" s="1742"/>
      <c r="J265" s="1743"/>
    </row>
    <row r="266" spans="2:10" ht="12.75">
      <c r="B266" s="84" t="s">
        <v>267</v>
      </c>
      <c r="C266" s="85" t="s">
        <v>268</v>
      </c>
      <c r="D266" s="85" t="s">
        <v>269</v>
      </c>
      <c r="E266" s="1744"/>
      <c r="F266" s="1744"/>
      <c r="G266" s="1745"/>
      <c r="H266" s="1745"/>
      <c r="I266" s="1716"/>
      <c r="J266" s="1717"/>
    </row>
    <row r="267" spans="2:10" ht="12.75">
      <c r="B267" s="80" t="s">
        <v>270</v>
      </c>
      <c r="C267" s="77" t="s">
        <v>271</v>
      </c>
      <c r="D267" s="77" t="s">
        <v>265</v>
      </c>
      <c r="E267" s="1736"/>
      <c r="F267" s="1736"/>
      <c r="G267" s="1737"/>
      <c r="H267" s="1737"/>
      <c r="I267" s="1701"/>
      <c r="J267" s="1702"/>
    </row>
    <row r="268" spans="2:10" ht="12.75">
      <c r="B268" s="80" t="s">
        <v>272</v>
      </c>
      <c r="C268" s="77" t="s">
        <v>273</v>
      </c>
      <c r="D268" s="77" t="s">
        <v>268</v>
      </c>
      <c r="E268" s="1736"/>
      <c r="F268" s="1736"/>
      <c r="G268" s="1737"/>
      <c r="H268" s="1737"/>
      <c r="I268" s="1701"/>
      <c r="J268" s="1702"/>
    </row>
    <row r="269" spans="2:10" ht="13.5" thickBot="1">
      <c r="B269" s="81" t="s">
        <v>274</v>
      </c>
      <c r="C269" s="82" t="s">
        <v>275</v>
      </c>
      <c r="D269" s="82" t="s">
        <v>271</v>
      </c>
      <c r="E269" s="1738"/>
      <c r="F269" s="1738"/>
      <c r="G269" s="1739"/>
      <c r="H269" s="1739"/>
      <c r="I269" s="1740"/>
      <c r="J269" s="1741"/>
    </row>
    <row r="270" spans="2:10" ht="13.5" thickBot="1">
      <c r="B270" s="74" t="s">
        <v>276</v>
      </c>
      <c r="C270" s="75" t="s">
        <v>277</v>
      </c>
      <c r="D270" s="75" t="s">
        <v>273</v>
      </c>
      <c r="E270" s="1734"/>
      <c r="F270" s="1734"/>
      <c r="G270" s="1735"/>
      <c r="H270" s="1735"/>
      <c r="I270" s="1703"/>
      <c r="J270" s="1704"/>
    </row>
    <row r="271" spans="2:10" s="112" customFormat="1" ht="13.5" thickBot="1">
      <c r="B271" s="118" t="s">
        <v>278</v>
      </c>
      <c r="C271" s="119" t="s">
        <v>279</v>
      </c>
      <c r="D271" s="119" t="s">
        <v>275</v>
      </c>
      <c r="E271" s="1734">
        <f>E272+E293</f>
        <v>0</v>
      </c>
      <c r="F271" s="1734"/>
      <c r="G271" s="1735">
        <f>G272+G293</f>
        <v>0</v>
      </c>
      <c r="H271" s="1735"/>
      <c r="I271" s="1732"/>
      <c r="J271" s="1733"/>
    </row>
    <row r="272" spans="2:10" ht="22.5">
      <c r="B272" s="74" t="s">
        <v>280</v>
      </c>
      <c r="C272" s="75" t="s">
        <v>281</v>
      </c>
      <c r="D272" s="75" t="s">
        <v>277</v>
      </c>
      <c r="E272" s="1746"/>
      <c r="F272" s="1746"/>
      <c r="G272" s="1747"/>
      <c r="H272" s="1747"/>
      <c r="I272" s="1703"/>
      <c r="J272" s="1704"/>
    </row>
    <row r="273" spans="2:10" ht="12.75">
      <c r="B273" s="96" t="s">
        <v>282</v>
      </c>
      <c r="C273" s="77" t="s">
        <v>283</v>
      </c>
      <c r="D273" s="77" t="s">
        <v>279</v>
      </c>
      <c r="E273" s="1748"/>
      <c r="F273" s="1748"/>
      <c r="G273" s="1749"/>
      <c r="H273" s="1749"/>
      <c r="I273" s="1701"/>
      <c r="J273" s="1702"/>
    </row>
    <row r="274" spans="2:10" ht="12.75">
      <c r="B274" s="94" t="s">
        <v>284</v>
      </c>
      <c r="C274" s="77" t="s">
        <v>285</v>
      </c>
      <c r="D274" s="77" t="s">
        <v>281</v>
      </c>
      <c r="E274" s="1748"/>
      <c r="F274" s="1748"/>
      <c r="G274" s="1749"/>
      <c r="H274" s="1749"/>
      <c r="I274" s="1701"/>
      <c r="J274" s="1702"/>
    </row>
    <row r="275" spans="2:10" ht="12.75">
      <c r="B275" s="94" t="s">
        <v>286</v>
      </c>
      <c r="C275" s="77" t="s">
        <v>287</v>
      </c>
      <c r="D275" s="77" t="s">
        <v>283</v>
      </c>
      <c r="E275" s="1736"/>
      <c r="F275" s="1736"/>
      <c r="G275" s="1737"/>
      <c r="H275" s="1737"/>
      <c r="I275" s="1701"/>
      <c r="J275" s="1702"/>
    </row>
    <row r="276" spans="2:10" ht="12.75">
      <c r="B276" s="96" t="s">
        <v>288</v>
      </c>
      <c r="C276" s="77" t="s">
        <v>289</v>
      </c>
      <c r="D276" s="77" t="s">
        <v>285</v>
      </c>
      <c r="E276" s="1736"/>
      <c r="F276" s="1736"/>
      <c r="G276" s="1737"/>
      <c r="H276" s="1737"/>
      <c r="I276" s="1701"/>
      <c r="J276" s="1702"/>
    </row>
    <row r="277" spans="2:10" ht="12.75">
      <c r="B277" s="96" t="s">
        <v>290</v>
      </c>
      <c r="C277" s="77" t="s">
        <v>291</v>
      </c>
      <c r="D277" s="77" t="s">
        <v>287</v>
      </c>
      <c r="E277" s="1736"/>
      <c r="F277" s="1736"/>
      <c r="G277" s="1737"/>
      <c r="H277" s="1737"/>
      <c r="I277" s="1701"/>
      <c r="J277" s="1702"/>
    </row>
    <row r="278" spans="2:10" ht="13.5" thickBot="1">
      <c r="B278" s="120" t="s">
        <v>292</v>
      </c>
      <c r="C278" s="88" t="s">
        <v>293</v>
      </c>
      <c r="D278" s="88" t="s">
        <v>289</v>
      </c>
      <c r="E278" s="1750"/>
      <c r="F278" s="1750"/>
      <c r="G278" s="1751"/>
      <c r="H278" s="1751"/>
      <c r="I278" s="1709"/>
      <c r="J278" s="1710"/>
    </row>
    <row r="279" spans="2:10" ht="19.5" thickBot="1">
      <c r="B279" s="115"/>
      <c r="C279" s="89"/>
      <c r="D279" s="89"/>
      <c r="E279" s="90"/>
      <c r="F279" s="90"/>
      <c r="G279" s="91"/>
      <c r="H279" s="91"/>
      <c r="I279" s="89"/>
      <c r="J279" s="89"/>
    </row>
    <row r="280" spans="2:10" ht="12.75">
      <c r="B280" s="1646" t="s">
        <v>1081</v>
      </c>
      <c r="C280" s="1692" t="s">
        <v>1082</v>
      </c>
      <c r="D280" s="1599" t="s">
        <v>1082</v>
      </c>
      <c r="E280" s="1695" t="s">
        <v>1083</v>
      </c>
      <c r="F280" s="1695"/>
      <c r="G280" s="1604" t="s">
        <v>112</v>
      </c>
      <c r="H280" s="1604"/>
      <c r="I280" s="1582" t="s">
        <v>1085</v>
      </c>
      <c r="J280" s="1583"/>
    </row>
    <row r="281" spans="2:10" ht="12.75">
      <c r="B281" s="1647"/>
      <c r="C281" s="1693"/>
      <c r="D281" s="1600"/>
      <c r="E281" s="1696"/>
      <c r="F281" s="1696"/>
      <c r="G281" s="1605"/>
      <c r="H281" s="1605"/>
      <c r="I281" s="1584"/>
      <c r="J281" s="1585"/>
    </row>
    <row r="282" spans="2:10" ht="14.25" thickBot="1">
      <c r="B282" s="1648"/>
      <c r="C282" s="1694"/>
      <c r="D282" s="1601"/>
      <c r="E282" s="1586" t="s">
        <v>1086</v>
      </c>
      <c r="F282" s="1586"/>
      <c r="G282" s="1586"/>
      <c r="H282" s="1586"/>
      <c r="I282" s="1586"/>
      <c r="J282" s="1587"/>
    </row>
    <row r="283" spans="2:10" ht="13.5" thickBot="1">
      <c r="B283" s="70">
        <v>1</v>
      </c>
      <c r="C283" s="71">
        <v>2</v>
      </c>
      <c r="D283" s="71" t="s">
        <v>802</v>
      </c>
      <c r="E283" s="1654" t="s">
        <v>806</v>
      </c>
      <c r="F283" s="1654"/>
      <c r="G283" s="1697" t="s">
        <v>800</v>
      </c>
      <c r="H283" s="1697"/>
      <c r="I283" s="1581">
        <v>5</v>
      </c>
      <c r="J283" s="1595"/>
    </row>
    <row r="284" spans="2:10" ht="12.75">
      <c r="B284" s="74" t="s">
        <v>294</v>
      </c>
      <c r="C284" s="75" t="s">
        <v>295</v>
      </c>
      <c r="D284" s="75" t="s">
        <v>291</v>
      </c>
      <c r="E284" s="1746">
        <f>E285+E286+E287+E288+E289+E290+E291+E292</f>
        <v>0</v>
      </c>
      <c r="F284" s="1746"/>
      <c r="G284" s="1747">
        <f>G285+G286+G287+G288+G289+G290+G291+G292</f>
        <v>0</v>
      </c>
      <c r="H284" s="1747"/>
      <c r="I284" s="1752"/>
      <c r="J284" s="1753"/>
    </row>
    <row r="285" spans="2:10" ht="12.75">
      <c r="B285" s="96" t="s">
        <v>436</v>
      </c>
      <c r="C285" s="77" t="s">
        <v>297</v>
      </c>
      <c r="D285" s="77" t="s">
        <v>293</v>
      </c>
      <c r="E285" s="1699"/>
      <c r="F285" s="1699"/>
      <c r="G285" s="1737"/>
      <c r="H285" s="1737"/>
      <c r="I285" s="1754"/>
      <c r="J285" s="1755"/>
    </row>
    <row r="286" spans="2:10" ht="12.75">
      <c r="B286" s="96" t="s">
        <v>298</v>
      </c>
      <c r="C286" s="77" t="s">
        <v>299</v>
      </c>
      <c r="D286" s="77" t="s">
        <v>295</v>
      </c>
      <c r="E286" s="1699"/>
      <c r="F286" s="1699"/>
      <c r="G286" s="1749"/>
      <c r="H286" s="1749"/>
      <c r="I286" s="1754"/>
      <c r="J286" s="1755"/>
    </row>
    <row r="287" spans="2:10" ht="12.75">
      <c r="B287" s="96" t="s">
        <v>300</v>
      </c>
      <c r="C287" s="77" t="s">
        <v>301</v>
      </c>
      <c r="D287" s="77" t="s">
        <v>297</v>
      </c>
      <c r="E287" s="1699"/>
      <c r="F287" s="1699"/>
      <c r="G287" s="1749"/>
      <c r="H287" s="1749"/>
      <c r="I287" s="1754"/>
      <c r="J287" s="1755"/>
    </row>
    <row r="288" spans="2:10" ht="12.75">
      <c r="B288" s="96" t="s">
        <v>302</v>
      </c>
      <c r="C288" s="77" t="s">
        <v>303</v>
      </c>
      <c r="D288" s="77" t="s">
        <v>299</v>
      </c>
      <c r="E288" s="1699"/>
      <c r="F288" s="1699"/>
      <c r="G288" s="1749"/>
      <c r="H288" s="1749"/>
      <c r="I288" s="1754"/>
      <c r="J288" s="1755"/>
    </row>
    <row r="289" spans="2:10" ht="22.5">
      <c r="B289" s="96" t="s">
        <v>304</v>
      </c>
      <c r="C289" s="77" t="s">
        <v>305</v>
      </c>
      <c r="D289" s="77" t="s">
        <v>301</v>
      </c>
      <c r="E289" s="1699"/>
      <c r="F289" s="1699"/>
      <c r="G289" s="1749"/>
      <c r="H289" s="1749"/>
      <c r="I289" s="1754"/>
      <c r="J289" s="1755"/>
    </row>
    <row r="290" spans="2:10" ht="12.75">
      <c r="B290" s="96" t="s">
        <v>306</v>
      </c>
      <c r="C290" s="77" t="s">
        <v>307</v>
      </c>
      <c r="D290" s="77" t="s">
        <v>303</v>
      </c>
      <c r="E290" s="1699"/>
      <c r="F290" s="1699"/>
      <c r="G290" s="1749"/>
      <c r="H290" s="1749"/>
      <c r="I290" s="1754"/>
      <c r="J290" s="1755"/>
    </row>
    <row r="291" spans="2:10" ht="22.5">
      <c r="B291" s="96" t="s">
        <v>308</v>
      </c>
      <c r="C291" s="77" t="s">
        <v>309</v>
      </c>
      <c r="D291" s="77" t="s">
        <v>305</v>
      </c>
      <c r="E291" s="1699"/>
      <c r="F291" s="1699"/>
      <c r="G291" s="1749"/>
      <c r="H291" s="1749"/>
      <c r="I291" s="1754"/>
      <c r="J291" s="1755"/>
    </row>
    <row r="292" spans="2:10" ht="12.75">
      <c r="B292" s="96" t="s">
        <v>310</v>
      </c>
      <c r="C292" s="77" t="s">
        <v>311</v>
      </c>
      <c r="D292" s="77" t="s">
        <v>307</v>
      </c>
      <c r="E292" s="1699"/>
      <c r="F292" s="1699"/>
      <c r="G292" s="1749"/>
      <c r="H292" s="1749"/>
      <c r="I292" s="1754"/>
      <c r="J292" s="1755"/>
    </row>
    <row r="293" spans="2:10" ht="12.75">
      <c r="B293" s="80" t="s">
        <v>312</v>
      </c>
      <c r="C293" s="77" t="s">
        <v>313</v>
      </c>
      <c r="D293" s="77" t="s">
        <v>309</v>
      </c>
      <c r="E293" s="1699"/>
      <c r="F293" s="1699"/>
      <c r="G293" s="1706"/>
      <c r="H293" s="1706"/>
      <c r="I293" s="1754"/>
      <c r="J293" s="1755"/>
    </row>
    <row r="294" spans="2:10" ht="12.75">
      <c r="B294" s="96" t="s">
        <v>314</v>
      </c>
      <c r="C294" s="77" t="s">
        <v>315</v>
      </c>
      <c r="D294" s="77" t="s">
        <v>311</v>
      </c>
      <c r="E294" s="1699"/>
      <c r="F294" s="1699"/>
      <c r="G294" s="1737" t="s">
        <v>1091</v>
      </c>
      <c r="H294" s="1737"/>
      <c r="I294" s="1754"/>
      <c r="J294" s="1755"/>
    </row>
    <row r="295" spans="2:10" ht="22.5">
      <c r="B295" s="96" t="s">
        <v>316</v>
      </c>
      <c r="C295" s="77" t="s">
        <v>317</v>
      </c>
      <c r="D295" s="77" t="s">
        <v>313</v>
      </c>
      <c r="E295" s="1699"/>
      <c r="F295" s="1699"/>
      <c r="G295" s="1737" t="s">
        <v>1091</v>
      </c>
      <c r="H295" s="1737"/>
      <c r="I295" s="1754"/>
      <c r="J295" s="1755"/>
    </row>
    <row r="296" spans="2:10" ht="12.75">
      <c r="B296" s="96" t="s">
        <v>318</v>
      </c>
      <c r="C296" s="77" t="s">
        <v>319</v>
      </c>
      <c r="D296" s="77" t="s">
        <v>315</v>
      </c>
      <c r="E296" s="1699"/>
      <c r="F296" s="1699"/>
      <c r="G296" s="1737" t="s">
        <v>1091</v>
      </c>
      <c r="H296" s="1737"/>
      <c r="I296" s="1754"/>
      <c r="J296" s="1755"/>
    </row>
    <row r="297" spans="2:10" ht="22.5">
      <c r="B297" s="96" t="s">
        <v>320</v>
      </c>
      <c r="C297" s="77" t="s">
        <v>321</v>
      </c>
      <c r="D297" s="77" t="s">
        <v>317</v>
      </c>
      <c r="E297" s="1699"/>
      <c r="F297" s="1699"/>
      <c r="G297" s="1737" t="s">
        <v>1091</v>
      </c>
      <c r="H297" s="1737"/>
      <c r="I297" s="1754"/>
      <c r="J297" s="1755"/>
    </row>
    <row r="298" spans="2:10" ht="12.75">
      <c r="B298" s="96" t="s">
        <v>322</v>
      </c>
      <c r="C298" s="77" t="s">
        <v>323</v>
      </c>
      <c r="D298" s="77" t="s">
        <v>319</v>
      </c>
      <c r="E298" s="1699"/>
      <c r="F298" s="1699"/>
      <c r="G298" s="1737" t="s">
        <v>1091</v>
      </c>
      <c r="H298" s="1737"/>
      <c r="I298" s="1754"/>
      <c r="J298" s="1755"/>
    </row>
    <row r="299" spans="2:10" ht="22.5">
      <c r="B299" s="96" t="s">
        <v>324</v>
      </c>
      <c r="C299" s="77" t="s">
        <v>325</v>
      </c>
      <c r="D299" s="77" t="s">
        <v>321</v>
      </c>
      <c r="E299" s="1699"/>
      <c r="F299" s="1699"/>
      <c r="G299" s="1737" t="s">
        <v>1091</v>
      </c>
      <c r="H299" s="1737"/>
      <c r="I299" s="1754"/>
      <c r="J299" s="1755"/>
    </row>
    <row r="300" spans="2:10" ht="22.5">
      <c r="B300" s="121" t="s">
        <v>326</v>
      </c>
      <c r="C300" s="77" t="s">
        <v>327</v>
      </c>
      <c r="D300" s="77" t="s">
        <v>323</v>
      </c>
      <c r="E300" s="1699"/>
      <c r="F300" s="1699"/>
      <c r="G300" s="1737" t="s">
        <v>1091</v>
      </c>
      <c r="H300" s="1737"/>
      <c r="I300" s="1754"/>
      <c r="J300" s="1755"/>
    </row>
    <row r="301" spans="2:10" ht="12.75">
      <c r="B301" s="96" t="s">
        <v>328</v>
      </c>
      <c r="C301" s="77" t="s">
        <v>329</v>
      </c>
      <c r="D301" s="77" t="s">
        <v>325</v>
      </c>
      <c r="E301" s="1699"/>
      <c r="F301" s="1699"/>
      <c r="G301" s="1749"/>
      <c r="H301" s="1749"/>
      <c r="I301" s="1754"/>
      <c r="J301" s="1755"/>
    </row>
    <row r="302" spans="2:10" ht="13.5" thickBot="1">
      <c r="B302" s="122" t="s">
        <v>330</v>
      </c>
      <c r="C302" s="88" t="s">
        <v>331</v>
      </c>
      <c r="D302" s="88" t="s">
        <v>327</v>
      </c>
      <c r="E302" s="1756">
        <v>173</v>
      </c>
      <c r="F302" s="1756"/>
      <c r="G302" s="1757">
        <v>173</v>
      </c>
      <c r="H302" s="1757"/>
      <c r="I302" s="1758"/>
      <c r="J302" s="1759"/>
    </row>
    <row r="303" spans="2:10" ht="22.5" thickBot="1">
      <c r="B303" s="72" t="s">
        <v>332</v>
      </c>
      <c r="C303" s="73" t="s">
        <v>333</v>
      </c>
      <c r="D303" s="73" t="s">
        <v>329</v>
      </c>
      <c r="E303" s="1761">
        <f>E240+E271+E302</f>
        <v>2877</v>
      </c>
      <c r="F303" s="1761"/>
      <c r="G303" s="1762">
        <f>G240+G271+G302</f>
        <v>2877</v>
      </c>
      <c r="H303" s="1762"/>
      <c r="I303" s="1763"/>
      <c r="J303" s="1764"/>
    </row>
    <row r="304" spans="2:10" s="112" customFormat="1" ht="13.5" thickBot="1">
      <c r="B304" s="72" t="s">
        <v>334</v>
      </c>
      <c r="C304" s="110" t="s">
        <v>335</v>
      </c>
      <c r="D304" s="110" t="s">
        <v>331</v>
      </c>
      <c r="E304" s="1765">
        <f>E303+E211</f>
        <v>24268</v>
      </c>
      <c r="F304" s="1765"/>
      <c r="G304" s="1721">
        <f>G303+G211</f>
        <v>6890</v>
      </c>
      <c r="H304" s="1721"/>
      <c r="I304" s="1763" t="s">
        <v>1091</v>
      </c>
      <c r="J304" s="1764"/>
    </row>
    <row r="305" spans="7:8" ht="12.75">
      <c r="G305" s="1766"/>
      <c r="H305" s="1766"/>
    </row>
    <row r="306" ht="15">
      <c r="J306" s="66"/>
    </row>
    <row r="307" spans="2:8" ht="15.75">
      <c r="B307" s="1580" t="s">
        <v>336</v>
      </c>
      <c r="C307" s="1580"/>
      <c r="D307" s="1580"/>
      <c r="E307" s="1580"/>
      <c r="F307" s="1580"/>
      <c r="G307" s="1580"/>
      <c r="H307" s="1580"/>
    </row>
    <row r="308" spans="2:9" ht="15.75">
      <c r="B308" s="1580" t="s">
        <v>1078</v>
      </c>
      <c r="C308" s="1580"/>
      <c r="D308" s="1580"/>
      <c r="E308" s="1580"/>
      <c r="F308" s="1580"/>
      <c r="G308" s="1580"/>
      <c r="H308" s="1580"/>
      <c r="I308" s="1580"/>
    </row>
    <row r="309" spans="2:9" ht="15.75">
      <c r="B309" s="1580" t="s">
        <v>337</v>
      </c>
      <c r="C309" s="1580"/>
      <c r="D309" s="1580"/>
      <c r="E309" s="1580"/>
      <c r="F309" s="1580"/>
      <c r="G309" s="1580"/>
      <c r="H309" s="1580"/>
      <c r="I309" s="1580"/>
    </row>
    <row r="310" spans="2:9" ht="15.75">
      <c r="B310" s="1580">
        <v>2013</v>
      </c>
      <c r="C310" s="1580"/>
      <c r="D310" s="1580"/>
      <c r="E310" s="1580"/>
      <c r="F310" s="1580"/>
      <c r="G310" s="1580"/>
      <c r="H310" s="1580"/>
      <c r="I310" s="1580"/>
    </row>
    <row r="311" spans="2:7" ht="13.5" thickBot="1">
      <c r="B311" s="123"/>
      <c r="C311" s="123"/>
      <c r="D311" s="123"/>
      <c r="E311" s="1760" t="s">
        <v>1080</v>
      </c>
      <c r="F311" s="1760"/>
      <c r="G311" s="1760"/>
    </row>
    <row r="312" spans="2:6" ht="24.75" customHeight="1" thickTop="1">
      <c r="B312" s="1771" t="s">
        <v>338</v>
      </c>
      <c r="C312" s="124"/>
      <c r="D312" s="1773" t="s">
        <v>1082</v>
      </c>
      <c r="E312" s="1775" t="s">
        <v>1086</v>
      </c>
      <c r="F312" s="1776"/>
    </row>
    <row r="313" spans="2:6" ht="13.5" customHeight="1" thickBot="1">
      <c r="B313" s="1772"/>
      <c r="C313" s="125"/>
      <c r="D313" s="1774"/>
      <c r="E313" s="1777"/>
      <c r="F313" s="1778"/>
    </row>
    <row r="314" spans="2:6" ht="13.5" thickBot="1">
      <c r="B314" s="126">
        <v>1</v>
      </c>
      <c r="C314" s="110"/>
      <c r="D314" s="127">
        <v>2</v>
      </c>
      <c r="E314" s="1779">
        <v>3</v>
      </c>
      <c r="F314" s="1780"/>
    </row>
    <row r="315" spans="2:6" ht="12.75">
      <c r="B315" s="128" t="s">
        <v>339</v>
      </c>
      <c r="C315" s="129"/>
      <c r="D315" s="130" t="s">
        <v>1088</v>
      </c>
      <c r="E315" s="1781"/>
      <c r="F315" s="1782"/>
    </row>
    <row r="316" spans="2:6" ht="12.75">
      <c r="B316" s="78" t="s">
        <v>340</v>
      </c>
      <c r="C316" s="131"/>
      <c r="D316" s="132" t="s">
        <v>1090</v>
      </c>
      <c r="E316" s="1783">
        <v>5831</v>
      </c>
      <c r="F316" s="1784"/>
    </row>
    <row r="317" spans="2:6" ht="13.5" thickBot="1">
      <c r="B317" s="133" t="s">
        <v>341</v>
      </c>
      <c r="C317" s="134"/>
      <c r="D317" s="135" t="s">
        <v>1093</v>
      </c>
      <c r="E317" s="1767"/>
      <c r="F317" s="1768"/>
    </row>
    <row r="318" spans="2:6" ht="13.5" thickBot="1">
      <c r="B318" s="72" t="s">
        <v>342</v>
      </c>
      <c r="C318" s="136"/>
      <c r="D318" s="137" t="s">
        <v>1095</v>
      </c>
      <c r="E318" s="1789">
        <f>E315+E316</f>
        <v>5831</v>
      </c>
      <c r="F318" s="1790"/>
    </row>
    <row r="319" spans="2:6" ht="13.5" thickBot="1">
      <c r="B319" s="72" t="s">
        <v>432</v>
      </c>
      <c r="C319" s="136"/>
      <c r="D319" s="137" t="s">
        <v>1097</v>
      </c>
      <c r="E319" s="1785">
        <f>E320+E321</f>
        <v>173</v>
      </c>
      <c r="F319" s="1786"/>
    </row>
    <row r="320" spans="2:6" ht="12.75">
      <c r="B320" s="128" t="s">
        <v>433</v>
      </c>
      <c r="C320" s="129"/>
      <c r="D320" s="130" t="s">
        <v>1099</v>
      </c>
      <c r="E320" s="1781">
        <v>173</v>
      </c>
      <c r="F320" s="1782"/>
    </row>
    <row r="321" spans="2:6" ht="13.5" thickBot="1">
      <c r="B321" s="133" t="s">
        <v>434</v>
      </c>
      <c r="C321" s="134"/>
      <c r="D321" s="135" t="s">
        <v>1101</v>
      </c>
      <c r="E321" s="1767"/>
      <c r="F321" s="1768"/>
    </row>
    <row r="322" spans="2:6" ht="13.5" thickBot="1">
      <c r="B322" s="72" t="s">
        <v>435</v>
      </c>
      <c r="C322" s="136"/>
      <c r="D322" s="137" t="s">
        <v>1103</v>
      </c>
      <c r="E322" s="1769"/>
      <c r="F322" s="1770"/>
    </row>
    <row r="323" spans="2:6" ht="13.5" thickBot="1">
      <c r="B323" s="72" t="s">
        <v>343</v>
      </c>
      <c r="C323" s="136"/>
      <c r="D323" s="137" t="s">
        <v>805</v>
      </c>
      <c r="E323" s="1785">
        <f>E319+E322</f>
        <v>173</v>
      </c>
      <c r="F323" s="1786"/>
    </row>
    <row r="324" spans="2:6" ht="22.5">
      <c r="B324" s="84" t="s">
        <v>344</v>
      </c>
      <c r="C324" s="138"/>
      <c r="D324" s="130" t="s">
        <v>824</v>
      </c>
      <c r="E324" s="1787"/>
      <c r="F324" s="1788"/>
    </row>
    <row r="325" spans="2:6" ht="12.75">
      <c r="B325" s="78" t="s">
        <v>345</v>
      </c>
      <c r="C325" s="131"/>
      <c r="D325" s="132" t="s">
        <v>811</v>
      </c>
      <c r="E325" s="1783"/>
      <c r="F325" s="1784"/>
    </row>
    <row r="326" spans="2:6" ht="12.75">
      <c r="B326" s="78" t="s">
        <v>346</v>
      </c>
      <c r="C326" s="131"/>
      <c r="D326" s="132" t="s">
        <v>899</v>
      </c>
      <c r="E326" s="1783"/>
      <c r="F326" s="1784"/>
    </row>
    <row r="327" spans="2:6" ht="12.75">
      <c r="B327" s="78" t="s">
        <v>347</v>
      </c>
      <c r="C327" s="131"/>
      <c r="D327" s="132" t="s">
        <v>902</v>
      </c>
      <c r="E327" s="1783"/>
      <c r="F327" s="1784"/>
    </row>
    <row r="328" spans="2:6" ht="12.75">
      <c r="B328" s="78" t="s">
        <v>348</v>
      </c>
      <c r="C328" s="131"/>
      <c r="D328" s="132" t="s">
        <v>900</v>
      </c>
      <c r="E328" s="1783"/>
      <c r="F328" s="1784"/>
    </row>
    <row r="329" spans="2:6" ht="22.5">
      <c r="B329" s="80" t="s">
        <v>349</v>
      </c>
      <c r="C329" s="139"/>
      <c r="D329" s="132" t="s">
        <v>901</v>
      </c>
      <c r="E329" s="1795">
        <f>E330+E331+E332+E333</f>
        <v>886</v>
      </c>
      <c r="F329" s="1796"/>
    </row>
    <row r="330" spans="2:6" ht="12.75">
      <c r="B330" s="78" t="s">
        <v>350</v>
      </c>
      <c r="C330" s="131"/>
      <c r="D330" s="132" t="s">
        <v>903</v>
      </c>
      <c r="E330" s="1783"/>
      <c r="F330" s="1784"/>
    </row>
    <row r="331" spans="2:6" ht="12.75">
      <c r="B331" s="78" t="s">
        <v>351</v>
      </c>
      <c r="C331" s="131"/>
      <c r="D331" s="132" t="s">
        <v>904</v>
      </c>
      <c r="E331" s="1783"/>
      <c r="F331" s="1784"/>
    </row>
    <row r="332" spans="2:6" ht="22.5">
      <c r="B332" s="78" t="s">
        <v>352</v>
      </c>
      <c r="C332" s="131"/>
      <c r="D332" s="132" t="s">
        <v>976</v>
      </c>
      <c r="E332" s="1783">
        <v>886</v>
      </c>
      <c r="F332" s="1784"/>
    </row>
    <row r="333" spans="2:6" ht="22.5">
      <c r="B333" s="78" t="s">
        <v>353</v>
      </c>
      <c r="C333" s="131"/>
      <c r="D333" s="132" t="s">
        <v>977</v>
      </c>
      <c r="E333" s="1783">
        <f>E334+E335+E336+E337</f>
        <v>0</v>
      </c>
      <c r="F333" s="1784"/>
    </row>
    <row r="334" spans="2:6" ht="12.75">
      <c r="B334" s="94" t="s">
        <v>354</v>
      </c>
      <c r="C334" s="140"/>
      <c r="D334" s="132" t="s">
        <v>978</v>
      </c>
      <c r="E334" s="1783"/>
      <c r="F334" s="1784"/>
    </row>
    <row r="335" spans="2:6" ht="12" customHeight="1">
      <c r="B335" s="141" t="s">
        <v>355</v>
      </c>
      <c r="C335" s="142"/>
      <c r="D335" s="132" t="s">
        <v>979</v>
      </c>
      <c r="E335" s="1783"/>
      <c r="F335" s="1784"/>
    </row>
    <row r="336" spans="2:6" ht="12.75">
      <c r="B336" s="141" t="s">
        <v>356</v>
      </c>
      <c r="C336" s="142"/>
      <c r="D336" s="132" t="s">
        <v>980</v>
      </c>
      <c r="E336" s="1783"/>
      <c r="F336" s="1784"/>
    </row>
    <row r="337" spans="2:6" ht="12.75">
      <c r="B337" s="141" t="s">
        <v>357</v>
      </c>
      <c r="C337" s="142"/>
      <c r="D337" s="132" t="s">
        <v>981</v>
      </c>
      <c r="E337" s="1783"/>
      <c r="F337" s="1784"/>
    </row>
    <row r="338" spans="2:6" ht="13.5" thickBot="1">
      <c r="B338" s="81" t="s">
        <v>358</v>
      </c>
      <c r="C338" s="143"/>
      <c r="D338" s="135" t="s">
        <v>983</v>
      </c>
      <c r="E338" s="1793"/>
      <c r="F338" s="1794"/>
    </row>
    <row r="339" spans="2:6" ht="13.5" thickBot="1">
      <c r="B339" s="72" t="s">
        <v>359</v>
      </c>
      <c r="C339" s="136"/>
      <c r="D339" s="137" t="s">
        <v>984</v>
      </c>
      <c r="E339" s="1791">
        <f>E329+E324+E338</f>
        <v>886</v>
      </c>
      <c r="F339" s="1792"/>
    </row>
    <row r="340" spans="2:6" ht="13.5" thickBot="1">
      <c r="B340" s="72" t="s">
        <v>360</v>
      </c>
      <c r="C340" s="136"/>
      <c r="D340" s="137" t="s">
        <v>985</v>
      </c>
      <c r="E340" s="1791">
        <f>E318+E323+E339</f>
        <v>6890</v>
      </c>
      <c r="F340" s="1792"/>
    </row>
    <row r="341" spans="2:6" ht="15">
      <c r="B341" s="144" t="s">
        <v>1091</v>
      </c>
      <c r="E341" s="145"/>
      <c r="F341" s="145"/>
    </row>
    <row r="342" spans="5:6" ht="12.75">
      <c r="E342" s="145"/>
      <c r="F342" s="145"/>
    </row>
  </sheetData>
  <sheetProtection/>
  <mergeCells count="1036">
    <mergeCell ref="B3:K3"/>
    <mergeCell ref="B4:K4"/>
    <mergeCell ref="B5:K5"/>
    <mergeCell ref="B6:K6"/>
    <mergeCell ref="C14:D14"/>
    <mergeCell ref="E14:F14"/>
    <mergeCell ref="G14:H14"/>
    <mergeCell ref="I14:J14"/>
    <mergeCell ref="B7:K7"/>
    <mergeCell ref="B8:K8"/>
    <mergeCell ref="B9:C9"/>
    <mergeCell ref="D9:E9"/>
    <mergeCell ref="F9:K9"/>
    <mergeCell ref="B10:B12"/>
    <mergeCell ref="I10:J11"/>
    <mergeCell ref="E12:J12"/>
    <mergeCell ref="C13:D13"/>
    <mergeCell ref="E13:F13"/>
    <mergeCell ref="G13:H13"/>
    <mergeCell ref="I13:J13"/>
    <mergeCell ref="C10:D12"/>
    <mergeCell ref="E10:F11"/>
    <mergeCell ref="G10:H11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B31:B32"/>
    <mergeCell ref="C31:D32"/>
    <mergeCell ref="E31:F32"/>
    <mergeCell ref="G31:H32"/>
    <mergeCell ref="I31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B52:B53"/>
    <mergeCell ref="C52:D53"/>
    <mergeCell ref="E52:F53"/>
    <mergeCell ref="G52:H53"/>
    <mergeCell ref="I52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I57:J57"/>
    <mergeCell ref="I59:J59"/>
    <mergeCell ref="C58:D58"/>
    <mergeCell ref="E58:F58"/>
    <mergeCell ref="G58:H58"/>
    <mergeCell ref="I58:J58"/>
    <mergeCell ref="C59:D59"/>
    <mergeCell ref="E59:F59"/>
    <mergeCell ref="G59:H59"/>
    <mergeCell ref="B62:B64"/>
    <mergeCell ref="C62:D64"/>
    <mergeCell ref="E62:F63"/>
    <mergeCell ref="G62:H63"/>
    <mergeCell ref="C57:D57"/>
    <mergeCell ref="E57:F57"/>
    <mergeCell ref="G57:H57"/>
    <mergeCell ref="I62:J63"/>
    <mergeCell ref="E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I116:J116"/>
    <mergeCell ref="I118:J118"/>
    <mergeCell ref="C117:D117"/>
    <mergeCell ref="E117:F117"/>
    <mergeCell ref="G117:H117"/>
    <mergeCell ref="I117:J117"/>
    <mergeCell ref="C118:D118"/>
    <mergeCell ref="E118:F118"/>
    <mergeCell ref="G118:H118"/>
    <mergeCell ref="B121:B123"/>
    <mergeCell ref="C121:D123"/>
    <mergeCell ref="E121:F122"/>
    <mergeCell ref="G121:H122"/>
    <mergeCell ref="C116:D116"/>
    <mergeCell ref="E116:F116"/>
    <mergeCell ref="G116:H116"/>
    <mergeCell ref="I121:J122"/>
    <mergeCell ref="E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3"/>
    <mergeCell ref="E172:F173"/>
    <mergeCell ref="G172:H173"/>
    <mergeCell ref="I172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B180:B182"/>
    <mergeCell ref="C180:C182"/>
    <mergeCell ref="D180:D182"/>
    <mergeCell ref="E180:F181"/>
    <mergeCell ref="G177:H177"/>
    <mergeCell ref="I177:J177"/>
    <mergeCell ref="G180:H181"/>
    <mergeCell ref="I180:J181"/>
    <mergeCell ref="E182:J182"/>
    <mergeCell ref="E183:F183"/>
    <mergeCell ref="G183:H183"/>
    <mergeCell ref="I183:J183"/>
    <mergeCell ref="E184:F184"/>
    <mergeCell ref="G184:H184"/>
    <mergeCell ref="I184:J184"/>
    <mergeCell ref="E185:F185"/>
    <mergeCell ref="G185:H185"/>
    <mergeCell ref="I185:J185"/>
    <mergeCell ref="E186:F186"/>
    <mergeCell ref="G186:H186"/>
    <mergeCell ref="I186:J186"/>
    <mergeCell ref="E187:F187"/>
    <mergeCell ref="G187:H187"/>
    <mergeCell ref="I187:J187"/>
    <mergeCell ref="E188:F188"/>
    <mergeCell ref="G188:H188"/>
    <mergeCell ref="I188:J188"/>
    <mergeCell ref="E189:F189"/>
    <mergeCell ref="G189:H189"/>
    <mergeCell ref="I189:J189"/>
    <mergeCell ref="E190:F190"/>
    <mergeCell ref="G190:H190"/>
    <mergeCell ref="I190:J190"/>
    <mergeCell ref="E191:F191"/>
    <mergeCell ref="G191:H191"/>
    <mergeCell ref="I191:J191"/>
    <mergeCell ref="E192:F192"/>
    <mergeCell ref="G192:H192"/>
    <mergeCell ref="I192:J192"/>
    <mergeCell ref="E193:F193"/>
    <mergeCell ref="G193:H193"/>
    <mergeCell ref="I193:J193"/>
    <mergeCell ref="E194:F194"/>
    <mergeCell ref="G194:H194"/>
    <mergeCell ref="I194:J194"/>
    <mergeCell ref="E195:F195"/>
    <mergeCell ref="G195:H195"/>
    <mergeCell ref="I195:J195"/>
    <mergeCell ref="E196:F196"/>
    <mergeCell ref="G196:H196"/>
    <mergeCell ref="I196:J196"/>
    <mergeCell ref="E197:F197"/>
    <mergeCell ref="G197:H197"/>
    <mergeCell ref="I197:J197"/>
    <mergeCell ref="E198:F198"/>
    <mergeCell ref="G198:H198"/>
    <mergeCell ref="I198:J198"/>
    <mergeCell ref="E199:F199"/>
    <mergeCell ref="G199:H199"/>
    <mergeCell ref="I199:J199"/>
    <mergeCell ref="E200:F200"/>
    <mergeCell ref="G200:H200"/>
    <mergeCell ref="I200:J200"/>
    <mergeCell ref="E201:F201"/>
    <mergeCell ref="G201:H201"/>
    <mergeCell ref="I201:J201"/>
    <mergeCell ref="E202:F202"/>
    <mergeCell ref="G202:H202"/>
    <mergeCell ref="I202:J202"/>
    <mergeCell ref="E203:F203"/>
    <mergeCell ref="G203:H203"/>
    <mergeCell ref="I203:J203"/>
    <mergeCell ref="E204:F204"/>
    <mergeCell ref="G204:H204"/>
    <mergeCell ref="I204:J204"/>
    <mergeCell ref="E205:F205"/>
    <mergeCell ref="G205:H205"/>
    <mergeCell ref="I205:J205"/>
    <mergeCell ref="E206:F206"/>
    <mergeCell ref="G206:H206"/>
    <mergeCell ref="I206:J206"/>
    <mergeCell ref="E207:F207"/>
    <mergeCell ref="G207:H207"/>
    <mergeCell ref="I207:J207"/>
    <mergeCell ref="E208:F208"/>
    <mergeCell ref="G208:H208"/>
    <mergeCell ref="I208:J208"/>
    <mergeCell ref="E209:F209"/>
    <mergeCell ref="G209:H209"/>
    <mergeCell ref="I209:J209"/>
    <mergeCell ref="E210:F210"/>
    <mergeCell ref="G210:H210"/>
    <mergeCell ref="I210:J210"/>
    <mergeCell ref="E211:F211"/>
    <mergeCell ref="G211:H211"/>
    <mergeCell ref="I211:J211"/>
    <mergeCell ref="E212:F212"/>
    <mergeCell ref="G212:H212"/>
    <mergeCell ref="I212:J212"/>
    <mergeCell ref="E213:F213"/>
    <mergeCell ref="G213:H213"/>
    <mergeCell ref="I213:J213"/>
    <mergeCell ref="E214:F214"/>
    <mergeCell ref="G214:H214"/>
    <mergeCell ref="I214:J214"/>
    <mergeCell ref="E215:F215"/>
    <mergeCell ref="G215:H215"/>
    <mergeCell ref="I215:J215"/>
    <mergeCell ref="E216:F216"/>
    <mergeCell ref="G216:H216"/>
    <mergeCell ref="I216:J216"/>
    <mergeCell ref="E217:F217"/>
    <mergeCell ref="G217:H217"/>
    <mergeCell ref="I217:J217"/>
    <mergeCell ref="E218:F218"/>
    <mergeCell ref="G218:H218"/>
    <mergeCell ref="I218:J218"/>
    <mergeCell ref="E219:F219"/>
    <mergeCell ref="G219:H219"/>
    <mergeCell ref="I219:J219"/>
    <mergeCell ref="E220:F220"/>
    <mergeCell ref="G220:H220"/>
    <mergeCell ref="I220:J220"/>
    <mergeCell ref="E221:F221"/>
    <mergeCell ref="G221:H221"/>
    <mergeCell ref="I221:J221"/>
    <mergeCell ref="E222:F222"/>
    <mergeCell ref="G222:H222"/>
    <mergeCell ref="I222:J222"/>
    <mergeCell ref="E223:F223"/>
    <mergeCell ref="G223:H223"/>
    <mergeCell ref="I223:J223"/>
    <mergeCell ref="I224:J224"/>
    <mergeCell ref="E225:F225"/>
    <mergeCell ref="G225:H225"/>
    <mergeCell ref="I225:J225"/>
    <mergeCell ref="I226:J226"/>
    <mergeCell ref="E227:F227"/>
    <mergeCell ref="G227:H227"/>
    <mergeCell ref="I227:J227"/>
    <mergeCell ref="E226:F226"/>
    <mergeCell ref="G226:H226"/>
    <mergeCell ref="B229:B231"/>
    <mergeCell ref="C229:C231"/>
    <mergeCell ref="D229:D231"/>
    <mergeCell ref="E229:F230"/>
    <mergeCell ref="E224:F224"/>
    <mergeCell ref="G224:H224"/>
    <mergeCell ref="G229:H230"/>
    <mergeCell ref="I229:J230"/>
    <mergeCell ref="E231:J231"/>
    <mergeCell ref="E232:F232"/>
    <mergeCell ref="G232:H232"/>
    <mergeCell ref="I232:J232"/>
    <mergeCell ref="E233:F233"/>
    <mergeCell ref="G233:H233"/>
    <mergeCell ref="I233:J233"/>
    <mergeCell ref="E234:F234"/>
    <mergeCell ref="G234:H234"/>
    <mergeCell ref="I234:J234"/>
    <mergeCell ref="E235:F235"/>
    <mergeCell ref="G235:H235"/>
    <mergeCell ref="I235:J235"/>
    <mergeCell ref="E236:F236"/>
    <mergeCell ref="G236:H236"/>
    <mergeCell ref="I236:J236"/>
    <mergeCell ref="E237:F237"/>
    <mergeCell ref="G237:H237"/>
    <mergeCell ref="I237:J237"/>
    <mergeCell ref="E238:F238"/>
    <mergeCell ref="G238:H238"/>
    <mergeCell ref="I238:J238"/>
    <mergeCell ref="E239:F239"/>
    <mergeCell ref="G239:H239"/>
    <mergeCell ref="I239:J239"/>
    <mergeCell ref="E240:F240"/>
    <mergeCell ref="G240:H240"/>
    <mergeCell ref="I240:J240"/>
    <mergeCell ref="E241:F241"/>
    <mergeCell ref="G241:H241"/>
    <mergeCell ref="I241:J241"/>
    <mergeCell ref="E242:F242"/>
    <mergeCell ref="G242:H242"/>
    <mergeCell ref="I242:J242"/>
    <mergeCell ref="E243:F243"/>
    <mergeCell ref="G243:H243"/>
    <mergeCell ref="I243:J243"/>
    <mergeCell ref="E244:F244"/>
    <mergeCell ref="G244:H244"/>
    <mergeCell ref="I244:J244"/>
    <mergeCell ref="E245:F245"/>
    <mergeCell ref="G245:H245"/>
    <mergeCell ref="I245:J245"/>
    <mergeCell ref="E246:F246"/>
    <mergeCell ref="G246:H246"/>
    <mergeCell ref="I246:J246"/>
    <mergeCell ref="E247:F247"/>
    <mergeCell ref="G247:H247"/>
    <mergeCell ref="I247:J247"/>
    <mergeCell ref="E248:F248"/>
    <mergeCell ref="G248:H248"/>
    <mergeCell ref="I248:J248"/>
    <mergeCell ref="E249:F249"/>
    <mergeCell ref="G249:H249"/>
    <mergeCell ref="I249:J249"/>
    <mergeCell ref="E250:F250"/>
    <mergeCell ref="G250:H250"/>
    <mergeCell ref="I250:J250"/>
    <mergeCell ref="E251:F251"/>
    <mergeCell ref="G251:H251"/>
    <mergeCell ref="I251:J251"/>
    <mergeCell ref="E252:F252"/>
    <mergeCell ref="G252:H252"/>
    <mergeCell ref="I252:J252"/>
    <mergeCell ref="E253:F253"/>
    <mergeCell ref="G253:H253"/>
    <mergeCell ref="I253:J253"/>
    <mergeCell ref="E254:F254"/>
    <mergeCell ref="G254:H254"/>
    <mergeCell ref="I254:J254"/>
    <mergeCell ref="E255:F255"/>
    <mergeCell ref="G255:H255"/>
    <mergeCell ref="I255:J255"/>
    <mergeCell ref="E256:F256"/>
    <mergeCell ref="G256:H256"/>
    <mergeCell ref="I256:J256"/>
    <mergeCell ref="E257:F257"/>
    <mergeCell ref="G257:H257"/>
    <mergeCell ref="I257:J257"/>
    <mergeCell ref="E258:F258"/>
    <mergeCell ref="G258:H258"/>
    <mergeCell ref="I258:J258"/>
    <mergeCell ref="E259:F259"/>
    <mergeCell ref="G259:H259"/>
    <mergeCell ref="I259:J259"/>
    <mergeCell ref="E260:F260"/>
    <mergeCell ref="G260:H260"/>
    <mergeCell ref="I260:J260"/>
    <mergeCell ref="E261:F261"/>
    <mergeCell ref="G261:H261"/>
    <mergeCell ref="I261:J261"/>
    <mergeCell ref="E262:F262"/>
    <mergeCell ref="G262:H262"/>
    <mergeCell ref="I262:J262"/>
    <mergeCell ref="E263:F263"/>
    <mergeCell ref="G263:H263"/>
    <mergeCell ref="I263:J263"/>
    <mergeCell ref="E264:F264"/>
    <mergeCell ref="G264:H264"/>
    <mergeCell ref="I264:J264"/>
    <mergeCell ref="E265:F265"/>
    <mergeCell ref="G265:H265"/>
    <mergeCell ref="I265:J265"/>
    <mergeCell ref="E266:F266"/>
    <mergeCell ref="G266:H266"/>
    <mergeCell ref="I266:J266"/>
    <mergeCell ref="E267:F267"/>
    <mergeCell ref="G267:H267"/>
    <mergeCell ref="I267:J267"/>
    <mergeCell ref="E268:F268"/>
    <mergeCell ref="G268:H268"/>
    <mergeCell ref="I268:J268"/>
    <mergeCell ref="E269:F269"/>
    <mergeCell ref="G269:H269"/>
    <mergeCell ref="I269:J269"/>
    <mergeCell ref="E270:F270"/>
    <mergeCell ref="G270:H270"/>
    <mergeCell ref="I270:J270"/>
    <mergeCell ref="E271:F271"/>
    <mergeCell ref="G271:H271"/>
    <mergeCell ref="I271:J271"/>
    <mergeCell ref="E272:F272"/>
    <mergeCell ref="G272:H272"/>
    <mergeCell ref="I272:J272"/>
    <mergeCell ref="E273:F273"/>
    <mergeCell ref="G273:H273"/>
    <mergeCell ref="I273:J273"/>
    <mergeCell ref="E274:F274"/>
    <mergeCell ref="G274:H274"/>
    <mergeCell ref="I274:J274"/>
    <mergeCell ref="I275:J275"/>
    <mergeCell ref="E276:F276"/>
    <mergeCell ref="G276:H276"/>
    <mergeCell ref="I276:J276"/>
    <mergeCell ref="I277:J277"/>
    <mergeCell ref="E278:F278"/>
    <mergeCell ref="G278:H278"/>
    <mergeCell ref="I278:J278"/>
    <mergeCell ref="E277:F277"/>
    <mergeCell ref="G277:H277"/>
    <mergeCell ref="B280:B282"/>
    <mergeCell ref="C280:C282"/>
    <mergeCell ref="D280:D282"/>
    <mergeCell ref="E280:F281"/>
    <mergeCell ref="E275:F275"/>
    <mergeCell ref="G275:H275"/>
    <mergeCell ref="G280:H281"/>
    <mergeCell ref="I280:J281"/>
    <mergeCell ref="E282:J282"/>
    <mergeCell ref="E283:F283"/>
    <mergeCell ref="G283:H283"/>
    <mergeCell ref="I283:J283"/>
    <mergeCell ref="E284:F284"/>
    <mergeCell ref="G284:H284"/>
    <mergeCell ref="I284:J284"/>
    <mergeCell ref="E285:F285"/>
    <mergeCell ref="G285:H285"/>
    <mergeCell ref="I285:J285"/>
    <mergeCell ref="E286:F286"/>
    <mergeCell ref="G286:H286"/>
    <mergeCell ref="I286:J286"/>
    <mergeCell ref="E287:F287"/>
    <mergeCell ref="G287:H287"/>
    <mergeCell ref="I287:J287"/>
    <mergeCell ref="E288:F288"/>
    <mergeCell ref="G288:H288"/>
    <mergeCell ref="I288:J288"/>
    <mergeCell ref="E289:F289"/>
    <mergeCell ref="G289:H289"/>
    <mergeCell ref="I289:J289"/>
    <mergeCell ref="E290:F290"/>
    <mergeCell ref="G290:H290"/>
    <mergeCell ref="I290:J290"/>
    <mergeCell ref="E291:F291"/>
    <mergeCell ref="G291:H291"/>
    <mergeCell ref="I291:J291"/>
    <mergeCell ref="E292:F292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G303:H303"/>
    <mergeCell ref="I303:J303"/>
    <mergeCell ref="E316:F316"/>
    <mergeCell ref="E317:F317"/>
    <mergeCell ref="E304:F304"/>
    <mergeCell ref="G304:H304"/>
    <mergeCell ref="I304:J304"/>
    <mergeCell ref="G305:H305"/>
    <mergeCell ref="B307:H307"/>
    <mergeCell ref="B308:I308"/>
    <mergeCell ref="B309:I309"/>
    <mergeCell ref="B310:I310"/>
    <mergeCell ref="E311:G311"/>
    <mergeCell ref="B312:B313"/>
    <mergeCell ref="D312:D313"/>
    <mergeCell ref="E312:F313"/>
    <mergeCell ref="E314:F314"/>
    <mergeCell ref="E315:F315"/>
    <mergeCell ref="E332:F332"/>
    <mergeCell ref="E333:F333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8:F338"/>
    <mergeCell ref="E339:F339"/>
    <mergeCell ref="E340:F340"/>
    <mergeCell ref="E334:F334"/>
    <mergeCell ref="E335:F335"/>
    <mergeCell ref="E336:F336"/>
    <mergeCell ref="E337:F337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Header>&amp;R11. 2.sz. melléklet
.../2014.(....) Egyek Önk. r.
</oddHeader>
  </headerFooter>
  <rowBreaks count="5" manualBreakCount="5">
    <brk id="60" max="10" man="1"/>
    <brk id="119" max="10" man="1"/>
    <brk id="178" max="10" man="1"/>
    <brk id="227" max="10" man="1"/>
    <brk id="279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M341"/>
  <sheetViews>
    <sheetView view="pageLayout" workbookViewId="0" topLeftCell="A1">
      <selection activeCell="L16" sqref="L16"/>
    </sheetView>
  </sheetViews>
  <sheetFormatPr defaultColWidth="9.00390625" defaultRowHeight="12.75"/>
  <cols>
    <col min="1" max="1" width="2.25390625" style="42" customWidth="1"/>
    <col min="2" max="2" width="37.875" style="42" customWidth="1"/>
    <col min="3" max="3" width="19.375" style="42" hidden="1" customWidth="1"/>
    <col min="4" max="4" width="7.375" style="42" customWidth="1"/>
    <col min="5" max="5" width="7.375" style="67" customWidth="1"/>
    <col min="6" max="6" width="7.00390625" style="67" customWidth="1"/>
    <col min="7" max="7" width="9.125" style="68" customWidth="1"/>
    <col min="8" max="8" width="5.875" style="68" customWidth="1"/>
    <col min="9" max="9" width="9.125" style="42" customWidth="1"/>
    <col min="10" max="10" width="6.625" style="42" customWidth="1"/>
    <col min="11" max="11" width="9.125" style="42" customWidth="1"/>
    <col min="12" max="13" width="15.25390625" style="42" bestFit="1" customWidth="1"/>
    <col min="14" max="16384" width="9.125" style="42" customWidth="1"/>
  </cols>
  <sheetData>
    <row r="1" spans="2:10" ht="15">
      <c r="B1" s="66" t="s">
        <v>1077</v>
      </c>
      <c r="J1" s="66"/>
    </row>
    <row r="2" ht="12.75">
      <c r="B2" s="69"/>
    </row>
    <row r="3" spans="2:11" ht="15.75">
      <c r="B3" s="1580" t="s">
        <v>719</v>
      </c>
      <c r="C3" s="1580"/>
      <c r="D3" s="1580"/>
      <c r="E3" s="1580"/>
      <c r="F3" s="1580"/>
      <c r="G3" s="1580"/>
      <c r="H3" s="1580"/>
      <c r="I3" s="1580"/>
      <c r="J3" s="1580"/>
      <c r="K3" s="1580"/>
    </row>
    <row r="4" spans="2:11" ht="15.75">
      <c r="B4" s="1580" t="s">
        <v>1078</v>
      </c>
      <c r="C4" s="1580"/>
      <c r="D4" s="1580"/>
      <c r="E4" s="1580"/>
      <c r="F4" s="1580"/>
      <c r="G4" s="1580"/>
      <c r="H4" s="1580"/>
      <c r="I4" s="1580"/>
      <c r="J4" s="1580"/>
      <c r="K4" s="1580"/>
    </row>
    <row r="5" spans="2:11" ht="15.75">
      <c r="B5" s="1580" t="s">
        <v>1079</v>
      </c>
      <c r="C5" s="1580"/>
      <c r="D5" s="1580"/>
      <c r="E5" s="1580"/>
      <c r="F5" s="1580"/>
      <c r="G5" s="1580"/>
      <c r="H5" s="1580"/>
      <c r="I5" s="1580"/>
      <c r="J5" s="1580"/>
      <c r="K5" s="1580"/>
    </row>
    <row r="6" spans="2:11" ht="15.75">
      <c r="B6" s="1580" t="s">
        <v>1044</v>
      </c>
      <c r="C6" s="1580"/>
      <c r="D6" s="1580"/>
      <c r="E6" s="1580"/>
      <c r="F6" s="1580"/>
      <c r="G6" s="1580"/>
      <c r="H6" s="1580"/>
      <c r="I6" s="1580"/>
      <c r="J6" s="1580"/>
      <c r="K6" s="1580"/>
    </row>
    <row r="7" spans="2:11" ht="15.75">
      <c r="B7" s="1580" t="s">
        <v>988</v>
      </c>
      <c r="C7" s="1580"/>
      <c r="D7" s="1580"/>
      <c r="E7" s="1580"/>
      <c r="F7" s="1580"/>
      <c r="G7" s="1580"/>
      <c r="H7" s="1580"/>
      <c r="I7" s="1580"/>
      <c r="J7" s="1580"/>
      <c r="K7" s="1580"/>
    </row>
    <row r="8" spans="2:11" ht="15.75">
      <c r="B8" s="1580"/>
      <c r="C8" s="1580"/>
      <c r="D8" s="1580"/>
      <c r="E8" s="1580"/>
      <c r="F8" s="1580"/>
      <c r="G8" s="1580"/>
      <c r="H8" s="1580"/>
      <c r="I8" s="1580"/>
      <c r="J8" s="1580"/>
      <c r="K8" s="1580"/>
    </row>
    <row r="9" spans="2:11" ht="19.5" thickBot="1">
      <c r="B9" s="1588"/>
      <c r="C9" s="1588"/>
      <c r="D9" s="1588"/>
      <c r="E9" s="1588"/>
      <c r="F9" s="1594" t="s">
        <v>1080</v>
      </c>
      <c r="G9" s="1594"/>
      <c r="H9" s="1594"/>
      <c r="I9" s="1594"/>
      <c r="J9" s="1594"/>
      <c r="K9" s="1594"/>
    </row>
    <row r="10" spans="2:10" ht="19.5" customHeight="1">
      <c r="B10" s="1596" t="s">
        <v>1081</v>
      </c>
      <c r="C10" s="1599" t="s">
        <v>1082</v>
      </c>
      <c r="D10" s="1599"/>
      <c r="E10" s="1602" t="s">
        <v>1083</v>
      </c>
      <c r="F10" s="1602"/>
      <c r="G10" s="1604" t="s">
        <v>1084</v>
      </c>
      <c r="H10" s="1604"/>
      <c r="I10" s="1582" t="s">
        <v>1085</v>
      </c>
      <c r="J10" s="1583"/>
    </row>
    <row r="11" spans="2:10" ht="12.75">
      <c r="B11" s="1597"/>
      <c r="C11" s="1600"/>
      <c r="D11" s="1600"/>
      <c r="E11" s="1603"/>
      <c r="F11" s="1603"/>
      <c r="G11" s="1605"/>
      <c r="H11" s="1605"/>
      <c r="I11" s="1584"/>
      <c r="J11" s="1585"/>
    </row>
    <row r="12" spans="2:10" ht="14.25" thickBot="1">
      <c r="B12" s="1598"/>
      <c r="C12" s="1601"/>
      <c r="D12" s="1601"/>
      <c r="E12" s="1586" t="s">
        <v>1086</v>
      </c>
      <c r="F12" s="1586"/>
      <c r="G12" s="1586"/>
      <c r="H12" s="1586"/>
      <c r="I12" s="1586"/>
      <c r="J12" s="1587"/>
    </row>
    <row r="13" spans="2:10" ht="13.5" thickBot="1">
      <c r="B13" s="70">
        <v>1</v>
      </c>
      <c r="C13" s="1581">
        <v>2</v>
      </c>
      <c r="D13" s="1581"/>
      <c r="E13" s="1606">
        <v>3</v>
      </c>
      <c r="F13" s="1607"/>
      <c r="G13" s="1608">
        <v>4</v>
      </c>
      <c r="H13" s="1609"/>
      <c r="I13" s="1581">
        <v>5</v>
      </c>
      <c r="J13" s="1595"/>
    </row>
    <row r="14" spans="2:10" ht="24.75" customHeight="1" thickBot="1">
      <c r="B14" s="72" t="s">
        <v>1087</v>
      </c>
      <c r="C14" s="1589" t="s">
        <v>1088</v>
      </c>
      <c r="D14" s="1589"/>
      <c r="E14" s="1590">
        <f>E22+E19</f>
        <v>2325</v>
      </c>
      <c r="F14" s="1590"/>
      <c r="G14" s="1591">
        <f>G22+G19</f>
        <v>2173</v>
      </c>
      <c r="H14" s="1591"/>
      <c r="I14" s="1592"/>
      <c r="J14" s="1593"/>
    </row>
    <row r="15" spans="2:10" ht="16.5" customHeight="1">
      <c r="B15" s="74" t="s">
        <v>1089</v>
      </c>
      <c r="C15" s="1615" t="s">
        <v>1090</v>
      </c>
      <c r="D15" s="1615"/>
      <c r="E15" s="1616" t="s">
        <v>1091</v>
      </c>
      <c r="F15" s="1616"/>
      <c r="G15" s="1617" t="s">
        <v>1091</v>
      </c>
      <c r="H15" s="1617"/>
      <c r="I15" s="1618"/>
      <c r="J15" s="1619"/>
    </row>
    <row r="16" spans="2:10" ht="24.75" customHeight="1">
      <c r="B16" s="76" t="s">
        <v>1092</v>
      </c>
      <c r="C16" s="1610" t="s">
        <v>1093</v>
      </c>
      <c r="D16" s="1610"/>
      <c r="E16" s="1611" t="s">
        <v>1091</v>
      </c>
      <c r="F16" s="1611"/>
      <c r="G16" s="1612" t="s">
        <v>1091</v>
      </c>
      <c r="H16" s="1612"/>
      <c r="I16" s="1613"/>
      <c r="J16" s="1614"/>
    </row>
    <row r="17" spans="2:10" ht="24" customHeight="1">
      <c r="B17" s="78" t="s">
        <v>1094</v>
      </c>
      <c r="C17" s="1610" t="s">
        <v>1095</v>
      </c>
      <c r="D17" s="1610"/>
      <c r="E17" s="1611"/>
      <c r="F17" s="1611"/>
      <c r="G17" s="1612"/>
      <c r="H17" s="1612"/>
      <c r="I17" s="1613"/>
      <c r="J17" s="1614"/>
    </row>
    <row r="18" spans="2:10" ht="24.75" customHeight="1">
      <c r="B18" s="78" t="s">
        <v>1096</v>
      </c>
      <c r="C18" s="1610" t="s">
        <v>1097</v>
      </c>
      <c r="D18" s="1610"/>
      <c r="E18" s="1611"/>
      <c r="F18" s="1611"/>
      <c r="G18" s="1620"/>
      <c r="H18" s="1620"/>
      <c r="I18" s="1613"/>
      <c r="J18" s="1614"/>
    </row>
    <row r="19" spans="2:10" ht="22.5" customHeight="1">
      <c r="B19" s="76" t="s">
        <v>1098</v>
      </c>
      <c r="C19" s="1610" t="s">
        <v>1099</v>
      </c>
      <c r="D19" s="1610"/>
      <c r="E19" s="1611">
        <f>E20+E21</f>
        <v>0</v>
      </c>
      <c r="F19" s="1611"/>
      <c r="G19" s="1612">
        <f>G20+G21</f>
        <v>0</v>
      </c>
      <c r="H19" s="1612"/>
      <c r="I19" s="1613"/>
      <c r="J19" s="1614"/>
    </row>
    <row r="20" spans="2:10" ht="25.5" customHeight="1">
      <c r="B20" s="78" t="s">
        <v>1100</v>
      </c>
      <c r="C20" s="1610" t="s">
        <v>1101</v>
      </c>
      <c r="D20" s="1610"/>
      <c r="E20" s="1611"/>
      <c r="F20" s="1611"/>
      <c r="G20" s="1612"/>
      <c r="H20" s="1612"/>
      <c r="I20" s="1613"/>
      <c r="J20" s="1614"/>
    </row>
    <row r="21" spans="2:10" ht="25.5" customHeight="1">
      <c r="B21" s="78" t="s">
        <v>1102</v>
      </c>
      <c r="C21" s="1610" t="s">
        <v>1103</v>
      </c>
      <c r="D21" s="1610"/>
      <c r="E21" s="1611"/>
      <c r="F21" s="1611"/>
      <c r="G21" s="1620"/>
      <c r="H21" s="1620"/>
      <c r="I21" s="1613"/>
      <c r="J21" s="1614"/>
    </row>
    <row r="22" spans="2:10" ht="21.75" customHeight="1">
      <c r="B22" s="79" t="s">
        <v>1104</v>
      </c>
      <c r="C22" s="1610" t="s">
        <v>1105</v>
      </c>
      <c r="D22" s="1610"/>
      <c r="E22" s="1611">
        <f>E23+E24</f>
        <v>2325</v>
      </c>
      <c r="F22" s="1611"/>
      <c r="G22" s="1611">
        <f>G23+G24</f>
        <v>2173</v>
      </c>
      <c r="H22" s="1611"/>
      <c r="I22" s="1613"/>
      <c r="J22" s="1614"/>
    </row>
    <row r="23" spans="2:10" ht="28.5" customHeight="1">
      <c r="B23" s="78" t="s">
        <v>1106</v>
      </c>
      <c r="C23" s="1610" t="s">
        <v>799</v>
      </c>
      <c r="D23" s="1610"/>
      <c r="E23" s="1611">
        <v>2325</v>
      </c>
      <c r="F23" s="1611"/>
      <c r="G23" s="1612">
        <v>2173</v>
      </c>
      <c r="H23" s="1612"/>
      <c r="I23" s="1613"/>
      <c r="J23" s="1614"/>
    </row>
    <row r="24" spans="2:10" ht="15.75" customHeight="1">
      <c r="B24" s="78" t="s">
        <v>1107</v>
      </c>
      <c r="C24" s="1610" t="s">
        <v>805</v>
      </c>
      <c r="D24" s="1610"/>
      <c r="E24" s="1611"/>
      <c r="F24" s="1611"/>
      <c r="G24" s="1620"/>
      <c r="H24" s="1620"/>
      <c r="I24" s="1613"/>
      <c r="J24" s="1614"/>
    </row>
    <row r="25" spans="2:10" ht="15" customHeight="1">
      <c r="B25" s="80" t="s">
        <v>1108</v>
      </c>
      <c r="C25" s="1610" t="s">
        <v>824</v>
      </c>
      <c r="D25" s="1610"/>
      <c r="E25" s="1611"/>
      <c r="F25" s="1611"/>
      <c r="G25" s="1612"/>
      <c r="H25" s="1612"/>
      <c r="I25" s="1613"/>
      <c r="J25" s="1614"/>
    </row>
    <row r="26" spans="2:10" ht="16.5" customHeight="1">
      <c r="B26" s="80" t="s">
        <v>1109</v>
      </c>
      <c r="C26" s="1610" t="s">
        <v>811</v>
      </c>
      <c r="D26" s="1610"/>
      <c r="E26" s="1611"/>
      <c r="F26" s="1611"/>
      <c r="G26" s="1620"/>
      <c r="H26" s="1620"/>
      <c r="I26" s="1613"/>
      <c r="J26" s="1614"/>
    </row>
    <row r="27" spans="2:10" ht="13.5" thickBot="1">
      <c r="B27" s="81" t="s">
        <v>1110</v>
      </c>
      <c r="C27" s="1621" t="s">
        <v>899</v>
      </c>
      <c r="D27" s="1621"/>
      <c r="E27" s="1622"/>
      <c r="F27" s="1622"/>
      <c r="G27" s="1623"/>
      <c r="H27" s="1623"/>
      <c r="I27" s="1624"/>
      <c r="J27" s="1625"/>
    </row>
    <row r="28" spans="2:10" ht="13.5" thickBot="1">
      <c r="B28" s="72" t="s">
        <v>1111</v>
      </c>
      <c r="C28" s="1589" t="s">
        <v>902</v>
      </c>
      <c r="D28" s="1589"/>
      <c r="E28" s="1590">
        <f>E29+E106</f>
        <v>4660</v>
      </c>
      <c r="F28" s="1590"/>
      <c r="G28" s="1591">
        <f>G29+G106</f>
        <v>4101</v>
      </c>
      <c r="H28" s="1591"/>
      <c r="I28" s="1626" t="s">
        <v>1091</v>
      </c>
      <c r="J28" s="1627"/>
    </row>
    <row r="29" spans="2:10" ht="22.5" thickBot="1">
      <c r="B29" s="83" t="s">
        <v>1112</v>
      </c>
      <c r="C29" s="1628" t="s">
        <v>900</v>
      </c>
      <c r="D29" s="1628"/>
      <c r="E29" s="1629">
        <f>E30+E93+E104+E105</f>
        <v>0</v>
      </c>
      <c r="F29" s="1629"/>
      <c r="G29" s="1816">
        <f>G30+G93+G104+G105</f>
        <v>0</v>
      </c>
      <c r="H29" s="1816"/>
      <c r="I29" s="1630" t="s">
        <v>1091</v>
      </c>
      <c r="J29" s="1631"/>
    </row>
    <row r="30" spans="2:10" ht="12.75">
      <c r="B30" s="84" t="s">
        <v>1113</v>
      </c>
      <c r="C30" s="1632" t="s">
        <v>901</v>
      </c>
      <c r="D30" s="1632"/>
      <c r="E30" s="1633"/>
      <c r="F30" s="1633"/>
      <c r="G30" s="1798"/>
      <c r="H30" s="1798"/>
      <c r="I30" s="1634" t="s">
        <v>1091</v>
      </c>
      <c r="J30" s="1635"/>
    </row>
    <row r="31" spans="2:10" ht="20.25" customHeight="1">
      <c r="B31" s="1636" t="s">
        <v>1114</v>
      </c>
      <c r="C31" s="1610" t="s">
        <v>903</v>
      </c>
      <c r="D31" s="1610"/>
      <c r="E31" s="1611"/>
      <c r="F31" s="1611"/>
      <c r="G31" s="1612"/>
      <c r="H31" s="1612"/>
      <c r="I31" s="1613" t="s">
        <v>1091</v>
      </c>
      <c r="J31" s="1614"/>
    </row>
    <row r="32" spans="2:13" ht="12.75">
      <c r="B32" s="1637"/>
      <c r="C32" s="1610"/>
      <c r="D32" s="1610"/>
      <c r="E32" s="1611"/>
      <c r="F32" s="1611"/>
      <c r="G32" s="1612"/>
      <c r="H32" s="1612"/>
      <c r="I32" s="1613"/>
      <c r="J32" s="1614"/>
      <c r="M32" s="43"/>
    </row>
    <row r="33" spans="2:10" ht="12.75">
      <c r="B33" s="86" t="s">
        <v>1115</v>
      </c>
      <c r="C33" s="1610" t="s">
        <v>904</v>
      </c>
      <c r="D33" s="1610"/>
      <c r="E33" s="1611"/>
      <c r="F33" s="1611"/>
      <c r="G33" s="1612"/>
      <c r="H33" s="1612"/>
      <c r="I33" s="1613" t="s">
        <v>1091</v>
      </c>
      <c r="J33" s="1614"/>
    </row>
    <row r="34" spans="2:10" ht="24" customHeight="1">
      <c r="B34" s="86" t="s">
        <v>1116</v>
      </c>
      <c r="C34" s="1610" t="s">
        <v>976</v>
      </c>
      <c r="D34" s="1610"/>
      <c r="E34" s="1611"/>
      <c r="F34" s="1611"/>
      <c r="G34" s="1612"/>
      <c r="H34" s="1612"/>
      <c r="I34" s="1613"/>
      <c r="J34" s="1614"/>
    </row>
    <row r="35" spans="2:10" ht="12.75">
      <c r="B35" s="86" t="s">
        <v>1117</v>
      </c>
      <c r="C35" s="1610" t="s">
        <v>977</v>
      </c>
      <c r="D35" s="1610"/>
      <c r="E35" s="1611"/>
      <c r="F35" s="1611"/>
      <c r="G35" s="1620"/>
      <c r="H35" s="1620"/>
      <c r="I35" s="1613"/>
      <c r="J35" s="1614"/>
    </row>
    <row r="36" spans="2:10" ht="12.75">
      <c r="B36" s="86" t="s">
        <v>1118</v>
      </c>
      <c r="C36" s="1610" t="s">
        <v>978</v>
      </c>
      <c r="D36" s="1610"/>
      <c r="E36" s="1611" t="s">
        <v>1091</v>
      </c>
      <c r="F36" s="1611"/>
      <c r="G36" s="1612" t="s">
        <v>1091</v>
      </c>
      <c r="H36" s="1612"/>
      <c r="I36" s="1613" t="s">
        <v>1091</v>
      </c>
      <c r="J36" s="1614"/>
    </row>
    <row r="37" spans="2:10" ht="15" customHeight="1">
      <c r="B37" s="86" t="s">
        <v>1119</v>
      </c>
      <c r="C37" s="1610" t="s">
        <v>979</v>
      </c>
      <c r="D37" s="1610"/>
      <c r="E37" s="1611"/>
      <c r="F37" s="1611"/>
      <c r="G37" s="1612"/>
      <c r="H37" s="1612"/>
      <c r="I37" s="1613"/>
      <c r="J37" s="1614"/>
    </row>
    <row r="38" spans="2:10" ht="12.75">
      <c r="B38" s="86" t="s">
        <v>1120</v>
      </c>
      <c r="C38" s="1610" t="s">
        <v>980</v>
      </c>
      <c r="D38" s="1610"/>
      <c r="E38" s="1611"/>
      <c r="F38" s="1611"/>
      <c r="G38" s="1620"/>
      <c r="H38" s="1620"/>
      <c r="I38" s="1613"/>
      <c r="J38" s="1614"/>
    </row>
    <row r="39" spans="2:10" ht="12.75">
      <c r="B39" s="86" t="s">
        <v>1121</v>
      </c>
      <c r="C39" s="1610" t="s">
        <v>981</v>
      </c>
      <c r="D39" s="1610"/>
      <c r="E39" s="1611"/>
      <c r="F39" s="1611"/>
      <c r="G39" s="1612"/>
      <c r="H39" s="1612"/>
      <c r="I39" s="1613" t="s">
        <v>1091</v>
      </c>
      <c r="J39" s="1614"/>
    </row>
    <row r="40" spans="2:10" ht="15.75" customHeight="1">
      <c r="B40" s="86" t="s">
        <v>1122</v>
      </c>
      <c r="C40" s="1610" t="s">
        <v>983</v>
      </c>
      <c r="D40" s="1610"/>
      <c r="E40" s="1611"/>
      <c r="F40" s="1611"/>
      <c r="G40" s="1612"/>
      <c r="H40" s="1612"/>
      <c r="I40" s="1613"/>
      <c r="J40" s="1614"/>
    </row>
    <row r="41" spans="2:10" ht="12.75">
      <c r="B41" s="86" t="s">
        <v>1123</v>
      </c>
      <c r="C41" s="1610" t="s">
        <v>984</v>
      </c>
      <c r="D41" s="1610"/>
      <c r="E41" s="1611"/>
      <c r="F41" s="1611"/>
      <c r="G41" s="1620"/>
      <c r="H41" s="1620"/>
      <c r="I41" s="1613"/>
      <c r="J41" s="1614"/>
    </row>
    <row r="42" spans="2:10" ht="24.75" customHeight="1">
      <c r="B42" s="86" t="s">
        <v>1124</v>
      </c>
      <c r="C42" s="1610" t="s">
        <v>985</v>
      </c>
      <c r="D42" s="1610"/>
      <c r="E42" s="1611" t="s">
        <v>1091</v>
      </c>
      <c r="F42" s="1611"/>
      <c r="G42" s="1612" t="s">
        <v>1091</v>
      </c>
      <c r="H42" s="1612"/>
      <c r="I42" s="1613" t="s">
        <v>1091</v>
      </c>
      <c r="J42" s="1614"/>
    </row>
    <row r="43" spans="2:10" ht="23.25" customHeight="1">
      <c r="B43" s="86" t="s">
        <v>1125</v>
      </c>
      <c r="C43" s="1610" t="s">
        <v>986</v>
      </c>
      <c r="D43" s="1610"/>
      <c r="E43" s="1611"/>
      <c r="F43" s="1611"/>
      <c r="G43" s="1612"/>
      <c r="H43" s="1612"/>
      <c r="I43" s="1613"/>
      <c r="J43" s="1614"/>
    </row>
    <row r="44" spans="2:10" ht="21.75" customHeight="1">
      <c r="B44" s="86" t="s">
        <v>1126</v>
      </c>
      <c r="C44" s="1610" t="s">
        <v>987</v>
      </c>
      <c r="D44" s="1610"/>
      <c r="E44" s="1611"/>
      <c r="F44" s="1611"/>
      <c r="G44" s="1620"/>
      <c r="H44" s="1620"/>
      <c r="I44" s="1613"/>
      <c r="J44" s="1614"/>
    </row>
    <row r="45" spans="2:10" ht="14.25" customHeight="1">
      <c r="B45" s="86" t="s">
        <v>1127</v>
      </c>
      <c r="C45" s="1610" t="s">
        <v>1065</v>
      </c>
      <c r="D45" s="1610"/>
      <c r="E45" s="1611"/>
      <c r="F45" s="1611"/>
      <c r="G45" s="1612"/>
      <c r="H45" s="1612"/>
      <c r="I45" s="1613" t="s">
        <v>1091</v>
      </c>
      <c r="J45" s="1614"/>
    </row>
    <row r="46" spans="2:10" ht="23.25" customHeight="1">
      <c r="B46" s="86" t="s">
        <v>1128</v>
      </c>
      <c r="C46" s="1610" t="s">
        <v>1066</v>
      </c>
      <c r="D46" s="1610"/>
      <c r="E46" s="1611"/>
      <c r="F46" s="1611"/>
      <c r="G46" s="1612"/>
      <c r="H46" s="1612"/>
      <c r="I46" s="1613"/>
      <c r="J46" s="1614"/>
    </row>
    <row r="47" spans="2:10" ht="22.5" customHeight="1">
      <c r="B47" s="86" t="s">
        <v>1129</v>
      </c>
      <c r="C47" s="1610" t="s">
        <v>1067</v>
      </c>
      <c r="D47" s="1610"/>
      <c r="E47" s="1611"/>
      <c r="F47" s="1611"/>
      <c r="G47" s="1620"/>
      <c r="H47" s="1620"/>
      <c r="I47" s="1613"/>
      <c r="J47" s="1614"/>
    </row>
    <row r="48" spans="2:10" ht="12.75" customHeight="1">
      <c r="B48" s="86" t="s">
        <v>1130</v>
      </c>
      <c r="C48" s="1610" t="s">
        <v>1068</v>
      </c>
      <c r="D48" s="1610"/>
      <c r="E48" s="1611"/>
      <c r="F48" s="1611"/>
      <c r="G48" s="1612"/>
      <c r="H48" s="1612"/>
      <c r="I48" s="1613" t="s">
        <v>1091</v>
      </c>
      <c r="J48" s="1614"/>
    </row>
    <row r="49" spans="2:10" ht="13.5" customHeight="1">
      <c r="B49" s="86" t="s">
        <v>1131</v>
      </c>
      <c r="C49" s="1610" t="s">
        <v>1069</v>
      </c>
      <c r="D49" s="1610"/>
      <c r="E49" s="1611"/>
      <c r="F49" s="1611"/>
      <c r="G49" s="1612"/>
      <c r="H49" s="1612"/>
      <c r="I49" s="1613"/>
      <c r="J49" s="1614"/>
    </row>
    <row r="50" spans="2:10" ht="16.5" customHeight="1">
      <c r="B50" s="86" t="s">
        <v>1132</v>
      </c>
      <c r="C50" s="1610" t="s">
        <v>1070</v>
      </c>
      <c r="D50" s="1610"/>
      <c r="E50" s="1611"/>
      <c r="F50" s="1611"/>
      <c r="G50" s="1620"/>
      <c r="H50" s="1620"/>
      <c r="I50" s="1613"/>
      <c r="J50" s="1614"/>
    </row>
    <row r="51" spans="2:10" ht="16.5" customHeight="1">
      <c r="B51" s="86" t="s">
        <v>1133</v>
      </c>
      <c r="C51" s="1610" t="s">
        <v>1071</v>
      </c>
      <c r="D51" s="1610"/>
      <c r="E51" s="1611"/>
      <c r="F51" s="1611"/>
      <c r="G51" s="1612"/>
      <c r="H51" s="1612"/>
      <c r="I51" s="1613"/>
      <c r="J51" s="1614"/>
    </row>
    <row r="52" spans="2:10" ht="21" customHeight="1">
      <c r="B52" s="1636" t="s">
        <v>1134</v>
      </c>
      <c r="C52" s="1610" t="s">
        <v>1072</v>
      </c>
      <c r="D52" s="1610"/>
      <c r="E52" s="1611"/>
      <c r="F52" s="1611"/>
      <c r="G52" s="1612"/>
      <c r="H52" s="1612"/>
      <c r="I52" s="1613" t="s">
        <v>1091</v>
      </c>
      <c r="J52" s="1614"/>
    </row>
    <row r="53" spans="2:10" ht="12.75">
      <c r="B53" s="1637"/>
      <c r="C53" s="1610"/>
      <c r="D53" s="1610"/>
      <c r="E53" s="1611"/>
      <c r="F53" s="1611"/>
      <c r="G53" s="1612"/>
      <c r="H53" s="1612"/>
      <c r="I53" s="1613"/>
      <c r="J53" s="1614"/>
    </row>
    <row r="54" spans="2:10" ht="20.25" customHeight="1">
      <c r="B54" s="86" t="s">
        <v>1135</v>
      </c>
      <c r="C54" s="1610" t="s">
        <v>1073</v>
      </c>
      <c r="D54" s="1610"/>
      <c r="E54" s="1611" t="s">
        <v>1091</v>
      </c>
      <c r="F54" s="1611"/>
      <c r="G54" s="1612" t="s">
        <v>1091</v>
      </c>
      <c r="H54" s="1612"/>
      <c r="I54" s="1613" t="s">
        <v>1091</v>
      </c>
      <c r="J54" s="1614"/>
    </row>
    <row r="55" spans="2:10" ht="21.75" customHeight="1">
      <c r="B55" s="86" t="s">
        <v>1136</v>
      </c>
      <c r="C55" s="1610" t="s">
        <v>1074</v>
      </c>
      <c r="D55" s="1610"/>
      <c r="E55" s="1611"/>
      <c r="F55" s="1611"/>
      <c r="G55" s="1612"/>
      <c r="H55" s="1612"/>
      <c r="I55" s="1613"/>
      <c r="J55" s="1614"/>
    </row>
    <row r="56" spans="2:10" ht="15.75" customHeight="1">
      <c r="B56" s="86" t="s">
        <v>1137</v>
      </c>
      <c r="C56" s="1610" t="s">
        <v>1138</v>
      </c>
      <c r="D56" s="1610"/>
      <c r="E56" s="1611"/>
      <c r="F56" s="1611"/>
      <c r="G56" s="1620"/>
      <c r="H56" s="1620"/>
      <c r="I56" s="1613"/>
      <c r="J56" s="1614"/>
    </row>
    <row r="57" spans="2:10" ht="22.5" customHeight="1">
      <c r="B57" s="86" t="s">
        <v>1139</v>
      </c>
      <c r="C57" s="1610" t="s">
        <v>1075</v>
      </c>
      <c r="D57" s="1610"/>
      <c r="E57" s="1611" t="s">
        <v>1091</v>
      </c>
      <c r="F57" s="1611"/>
      <c r="G57" s="1612" t="s">
        <v>1091</v>
      </c>
      <c r="H57" s="1612"/>
      <c r="I57" s="1613" t="s">
        <v>1091</v>
      </c>
      <c r="J57" s="1614"/>
    </row>
    <row r="58" spans="2:10" ht="21.75" customHeight="1">
      <c r="B58" s="86" t="s">
        <v>1140</v>
      </c>
      <c r="C58" s="1610" t="s">
        <v>1076</v>
      </c>
      <c r="D58" s="1610"/>
      <c r="E58" s="1611"/>
      <c r="F58" s="1611"/>
      <c r="G58" s="1612"/>
      <c r="H58" s="1612"/>
      <c r="I58" s="1613"/>
      <c r="J58" s="1614"/>
    </row>
    <row r="59" spans="2:10" ht="26.25" customHeight="1" thickBot="1">
      <c r="B59" s="87" t="s">
        <v>1141</v>
      </c>
      <c r="C59" s="1651" t="s">
        <v>1142</v>
      </c>
      <c r="D59" s="1651"/>
      <c r="E59" s="1622"/>
      <c r="F59" s="1622"/>
      <c r="G59" s="1698"/>
      <c r="H59" s="1698"/>
      <c r="I59" s="1649"/>
      <c r="J59" s="1650"/>
    </row>
    <row r="60" spans="2:10" ht="13.5" thickBot="1">
      <c r="B60" s="89"/>
      <c r="C60" s="89"/>
      <c r="D60" s="89"/>
      <c r="E60" s="90"/>
      <c r="F60" s="90"/>
      <c r="G60" s="91"/>
      <c r="H60" s="91"/>
      <c r="I60" s="89"/>
      <c r="J60" s="89"/>
    </row>
    <row r="61" spans="2:10" ht="12.75">
      <c r="B61" s="1646" t="s">
        <v>1081</v>
      </c>
      <c r="C61" s="1599" t="s">
        <v>1082</v>
      </c>
      <c r="D61" s="1599"/>
      <c r="E61" s="1602" t="s">
        <v>1083</v>
      </c>
      <c r="F61" s="1602"/>
      <c r="G61" s="1604" t="s">
        <v>1084</v>
      </c>
      <c r="H61" s="1604"/>
      <c r="I61" s="1582" t="s">
        <v>1085</v>
      </c>
      <c r="J61" s="1583"/>
    </row>
    <row r="62" spans="2:10" ht="12.75">
      <c r="B62" s="1647"/>
      <c r="C62" s="1600"/>
      <c r="D62" s="1600"/>
      <c r="E62" s="1603"/>
      <c r="F62" s="1603"/>
      <c r="G62" s="1605"/>
      <c r="H62" s="1605"/>
      <c r="I62" s="1584"/>
      <c r="J62" s="1585"/>
    </row>
    <row r="63" spans="2:10" ht="14.25" thickBot="1">
      <c r="B63" s="1648"/>
      <c r="C63" s="1601"/>
      <c r="D63" s="1601"/>
      <c r="E63" s="1586" t="s">
        <v>1086</v>
      </c>
      <c r="F63" s="1586"/>
      <c r="G63" s="1586"/>
      <c r="H63" s="1586"/>
      <c r="I63" s="1586"/>
      <c r="J63" s="1587"/>
    </row>
    <row r="64" spans="2:10" ht="13.5" thickBot="1">
      <c r="B64" s="70">
        <v>1</v>
      </c>
      <c r="C64" s="1581">
        <v>2</v>
      </c>
      <c r="D64" s="1581"/>
      <c r="E64" s="1654">
        <v>3</v>
      </c>
      <c r="F64" s="1654"/>
      <c r="G64" s="1697">
        <v>4</v>
      </c>
      <c r="H64" s="1697"/>
      <c r="I64" s="1581">
        <v>5</v>
      </c>
      <c r="J64" s="1595"/>
    </row>
    <row r="65" spans="2:10" ht="12.75">
      <c r="B65" s="92" t="s">
        <v>1143</v>
      </c>
      <c r="C65" s="1615" t="s">
        <v>1144</v>
      </c>
      <c r="D65" s="1615"/>
      <c r="E65" s="1616" t="s">
        <v>1091</v>
      </c>
      <c r="F65" s="1616"/>
      <c r="G65" s="1617" t="s">
        <v>1091</v>
      </c>
      <c r="H65" s="1617"/>
      <c r="I65" s="1652" t="s">
        <v>1091</v>
      </c>
      <c r="J65" s="1653"/>
    </row>
    <row r="66" spans="2:10" ht="12.75">
      <c r="B66" s="93" t="s">
        <v>1145</v>
      </c>
      <c r="C66" s="1610" t="s">
        <v>1146</v>
      </c>
      <c r="D66" s="1610"/>
      <c r="E66" s="1611"/>
      <c r="F66" s="1611"/>
      <c r="G66" s="1612"/>
      <c r="H66" s="1612"/>
      <c r="I66" s="1613"/>
      <c r="J66" s="1614"/>
    </row>
    <row r="67" spans="2:10" ht="12.75">
      <c r="B67" s="93" t="s">
        <v>1147</v>
      </c>
      <c r="C67" s="1610" t="s">
        <v>1148</v>
      </c>
      <c r="D67" s="1610"/>
      <c r="E67" s="1611"/>
      <c r="F67" s="1611"/>
      <c r="G67" s="1620"/>
      <c r="H67" s="1620"/>
      <c r="I67" s="1613"/>
      <c r="J67" s="1614"/>
    </row>
    <row r="68" spans="2:10" ht="12.75">
      <c r="B68" s="94" t="s">
        <v>1149</v>
      </c>
      <c r="C68" s="1610" t="s">
        <v>1150</v>
      </c>
      <c r="D68" s="1610"/>
      <c r="E68" s="1611" t="s">
        <v>1091</v>
      </c>
      <c r="F68" s="1611"/>
      <c r="G68" s="1612" t="s">
        <v>1091</v>
      </c>
      <c r="H68" s="1612"/>
      <c r="I68" s="1613" t="s">
        <v>1091</v>
      </c>
      <c r="J68" s="1614"/>
    </row>
    <row r="69" spans="2:10" ht="22.5">
      <c r="B69" s="93" t="s">
        <v>1151</v>
      </c>
      <c r="C69" s="1610" t="s">
        <v>1152</v>
      </c>
      <c r="D69" s="1610"/>
      <c r="E69" s="1611"/>
      <c r="F69" s="1611"/>
      <c r="G69" s="1612"/>
      <c r="H69" s="1612"/>
      <c r="I69" s="1613"/>
      <c r="J69" s="1614"/>
    </row>
    <row r="70" spans="2:10" ht="12.75">
      <c r="B70" s="93" t="s">
        <v>1153</v>
      </c>
      <c r="C70" s="1610" t="s">
        <v>1154</v>
      </c>
      <c r="D70" s="1610"/>
      <c r="E70" s="1611"/>
      <c r="F70" s="1611"/>
      <c r="G70" s="1620"/>
      <c r="H70" s="1620"/>
      <c r="I70" s="1613"/>
      <c r="J70" s="1614"/>
    </row>
    <row r="71" spans="2:10" ht="12.75">
      <c r="B71" s="94" t="s">
        <v>1155</v>
      </c>
      <c r="C71" s="1610" t="s">
        <v>1156</v>
      </c>
      <c r="D71" s="1610"/>
      <c r="E71" s="1611"/>
      <c r="F71" s="1611"/>
      <c r="G71" s="1612"/>
      <c r="H71" s="1612"/>
      <c r="I71" s="1613" t="s">
        <v>1091</v>
      </c>
      <c r="J71" s="1614"/>
    </row>
    <row r="72" spans="2:10" ht="22.5">
      <c r="B72" s="93" t="s">
        <v>1157</v>
      </c>
      <c r="C72" s="1610" t="s">
        <v>1158</v>
      </c>
      <c r="D72" s="1610"/>
      <c r="E72" s="1611"/>
      <c r="F72" s="1611"/>
      <c r="G72" s="1612"/>
      <c r="H72" s="1612"/>
      <c r="I72" s="1613"/>
      <c r="J72" s="1614"/>
    </row>
    <row r="73" spans="2:10" ht="12.75">
      <c r="B73" s="93" t="s">
        <v>1159</v>
      </c>
      <c r="C73" s="1610" t="s">
        <v>1160</v>
      </c>
      <c r="D73" s="1610"/>
      <c r="E73" s="1611"/>
      <c r="F73" s="1611"/>
      <c r="G73" s="1620"/>
      <c r="H73" s="1620"/>
      <c r="I73" s="1613"/>
      <c r="J73" s="1614"/>
    </row>
    <row r="74" spans="2:10" ht="12.75">
      <c r="B74" s="94" t="s">
        <v>1161</v>
      </c>
      <c r="C74" s="1610" t="s">
        <v>1162</v>
      </c>
      <c r="D74" s="1610"/>
      <c r="E74" s="1611"/>
      <c r="F74" s="1611"/>
      <c r="G74" s="1612"/>
      <c r="H74" s="1612"/>
      <c r="I74" s="1613" t="s">
        <v>1091</v>
      </c>
      <c r="J74" s="1614"/>
    </row>
    <row r="75" spans="2:10" ht="22.5">
      <c r="B75" s="93" t="s">
        <v>1163</v>
      </c>
      <c r="C75" s="1610" t="s">
        <v>1164</v>
      </c>
      <c r="D75" s="1610"/>
      <c r="E75" s="1611"/>
      <c r="F75" s="1611"/>
      <c r="G75" s="1612"/>
      <c r="H75" s="1612"/>
      <c r="I75" s="1613"/>
      <c r="J75" s="1614"/>
    </row>
    <row r="76" spans="2:10" ht="22.5">
      <c r="B76" s="93" t="s">
        <v>1165</v>
      </c>
      <c r="C76" s="1610" t="s">
        <v>1166</v>
      </c>
      <c r="D76" s="1610"/>
      <c r="E76" s="1611"/>
      <c r="F76" s="1611"/>
      <c r="G76" s="1620"/>
      <c r="H76" s="1620"/>
      <c r="I76" s="1613"/>
      <c r="J76" s="1614"/>
    </row>
    <row r="77" spans="2:10" ht="12.75">
      <c r="B77" s="94" t="s">
        <v>1167</v>
      </c>
      <c r="C77" s="1610" t="s">
        <v>1168</v>
      </c>
      <c r="D77" s="1610"/>
      <c r="E77" s="1611"/>
      <c r="F77" s="1611"/>
      <c r="G77" s="1612"/>
      <c r="H77" s="1612"/>
      <c r="I77" s="1613" t="s">
        <v>1091</v>
      </c>
      <c r="J77" s="1614"/>
    </row>
    <row r="78" spans="2:10" ht="22.5">
      <c r="B78" s="93" t="s">
        <v>1169</v>
      </c>
      <c r="C78" s="1610" t="s">
        <v>1170</v>
      </c>
      <c r="D78" s="1610"/>
      <c r="E78" s="1611"/>
      <c r="F78" s="1611"/>
      <c r="G78" s="1612"/>
      <c r="H78" s="1612"/>
      <c r="I78" s="1613"/>
      <c r="J78" s="1614"/>
    </row>
    <row r="79" spans="2:10" ht="12.75">
      <c r="B79" s="93" t="s">
        <v>1171</v>
      </c>
      <c r="C79" s="1610" t="s">
        <v>1172</v>
      </c>
      <c r="D79" s="1610"/>
      <c r="E79" s="1611"/>
      <c r="F79" s="1611"/>
      <c r="G79" s="1620"/>
      <c r="H79" s="1620"/>
      <c r="I79" s="1613"/>
      <c r="J79" s="1614"/>
    </row>
    <row r="80" spans="2:10" ht="22.5">
      <c r="B80" s="94" t="s">
        <v>1173</v>
      </c>
      <c r="C80" s="1610" t="s">
        <v>1174</v>
      </c>
      <c r="D80" s="1610"/>
      <c r="E80" s="1611"/>
      <c r="F80" s="1611"/>
      <c r="G80" s="1612"/>
      <c r="H80" s="1612"/>
      <c r="I80" s="1638"/>
      <c r="J80" s="1638"/>
    </row>
    <row r="81" spans="2:10" ht="22.5">
      <c r="B81" s="93" t="s">
        <v>1175</v>
      </c>
      <c r="C81" s="1610" t="s">
        <v>1176</v>
      </c>
      <c r="D81" s="1610"/>
      <c r="E81" s="1611"/>
      <c r="F81" s="1611"/>
      <c r="G81" s="1612"/>
      <c r="H81" s="1612"/>
      <c r="I81" s="1613"/>
      <c r="J81" s="1614"/>
    </row>
    <row r="82" spans="2:10" ht="22.5">
      <c r="B82" s="93" t="s">
        <v>1177</v>
      </c>
      <c r="C82" s="1610" t="s">
        <v>1178</v>
      </c>
      <c r="D82" s="1610"/>
      <c r="E82" s="1611"/>
      <c r="F82" s="1611"/>
      <c r="G82" s="1620"/>
      <c r="H82" s="1620"/>
      <c r="I82" s="1613"/>
      <c r="J82" s="1614"/>
    </row>
    <row r="83" spans="2:10" ht="12.75">
      <c r="B83" s="94" t="s">
        <v>1179</v>
      </c>
      <c r="C83" s="1610" t="s">
        <v>1180</v>
      </c>
      <c r="D83" s="1610"/>
      <c r="E83" s="1611" t="s">
        <v>1091</v>
      </c>
      <c r="F83" s="1611"/>
      <c r="G83" s="1612" t="s">
        <v>1091</v>
      </c>
      <c r="H83" s="1612"/>
      <c r="I83" s="1613" t="s">
        <v>1091</v>
      </c>
      <c r="J83" s="1614"/>
    </row>
    <row r="84" spans="2:10" ht="12.75">
      <c r="B84" s="93" t="s">
        <v>1181</v>
      </c>
      <c r="C84" s="1610" t="s">
        <v>1182</v>
      </c>
      <c r="D84" s="1610"/>
      <c r="E84" s="1611"/>
      <c r="F84" s="1611"/>
      <c r="G84" s="1612"/>
      <c r="H84" s="1612"/>
      <c r="I84" s="1613"/>
      <c r="J84" s="1614"/>
    </row>
    <row r="85" spans="2:10" ht="12.75">
      <c r="B85" s="93" t="s">
        <v>1183</v>
      </c>
      <c r="C85" s="1610" t="s">
        <v>1184</v>
      </c>
      <c r="D85" s="1610"/>
      <c r="E85" s="1611"/>
      <c r="F85" s="1611"/>
      <c r="G85" s="1620"/>
      <c r="H85" s="1620"/>
      <c r="I85" s="1613"/>
      <c r="J85" s="1614"/>
    </row>
    <row r="86" spans="2:10" ht="12.75">
      <c r="B86" s="94" t="s">
        <v>1185</v>
      </c>
      <c r="C86" s="1610" t="s">
        <v>1186</v>
      </c>
      <c r="D86" s="1610"/>
      <c r="E86" s="1611" t="s">
        <v>1091</v>
      </c>
      <c r="F86" s="1611"/>
      <c r="G86" s="1612" t="s">
        <v>1091</v>
      </c>
      <c r="H86" s="1612"/>
      <c r="I86" s="1613" t="s">
        <v>1091</v>
      </c>
      <c r="J86" s="1614"/>
    </row>
    <row r="87" spans="2:10" ht="22.5">
      <c r="B87" s="93" t="s">
        <v>1187</v>
      </c>
      <c r="C87" s="1610" t="s">
        <v>1188</v>
      </c>
      <c r="D87" s="1610"/>
      <c r="E87" s="1611"/>
      <c r="F87" s="1611"/>
      <c r="G87" s="1612"/>
      <c r="H87" s="1612"/>
      <c r="I87" s="1613"/>
      <c r="J87" s="1614"/>
    </row>
    <row r="88" spans="2:10" ht="12.75">
      <c r="B88" s="93" t="s">
        <v>1189</v>
      </c>
      <c r="C88" s="1610" t="s">
        <v>1190</v>
      </c>
      <c r="D88" s="1610"/>
      <c r="E88" s="1611"/>
      <c r="F88" s="1611"/>
      <c r="G88" s="1620"/>
      <c r="H88" s="1620"/>
      <c r="I88" s="1613"/>
      <c r="J88" s="1614"/>
    </row>
    <row r="89" spans="2:10" ht="12.75">
      <c r="B89" s="94" t="s">
        <v>1191</v>
      </c>
      <c r="C89" s="1610" t="s">
        <v>1192</v>
      </c>
      <c r="D89" s="1610"/>
      <c r="E89" s="1611"/>
      <c r="F89" s="1611"/>
      <c r="G89" s="1612"/>
      <c r="H89" s="1612"/>
      <c r="I89" s="1613" t="s">
        <v>1091</v>
      </c>
      <c r="J89" s="1614"/>
    </row>
    <row r="90" spans="2:10" ht="22.5">
      <c r="B90" s="93" t="s">
        <v>1193</v>
      </c>
      <c r="C90" s="1610" t="s">
        <v>1194</v>
      </c>
      <c r="D90" s="1610"/>
      <c r="E90" s="1611"/>
      <c r="F90" s="1611"/>
      <c r="G90" s="1612"/>
      <c r="H90" s="1612"/>
      <c r="I90" s="1613"/>
      <c r="J90" s="1614"/>
    </row>
    <row r="91" spans="2:10" ht="12.75">
      <c r="B91" s="93" t="s">
        <v>1195</v>
      </c>
      <c r="C91" s="1610" t="s">
        <v>1196</v>
      </c>
      <c r="D91" s="1610"/>
      <c r="E91" s="1611"/>
      <c r="F91" s="1611"/>
      <c r="G91" s="1620"/>
      <c r="H91" s="1620"/>
      <c r="I91" s="1613"/>
      <c r="J91" s="1614"/>
    </row>
    <row r="92" spans="2:10" ht="12.75">
      <c r="B92" s="94" t="s">
        <v>1197</v>
      </c>
      <c r="C92" s="1610" t="s">
        <v>1198</v>
      </c>
      <c r="D92" s="1610"/>
      <c r="E92" s="1611"/>
      <c r="F92" s="1611"/>
      <c r="G92" s="1612"/>
      <c r="H92" s="1612"/>
      <c r="I92" s="1613"/>
      <c r="J92" s="1614"/>
    </row>
    <row r="93" spans="2:10" ht="12.75">
      <c r="B93" s="80" t="s">
        <v>1199</v>
      </c>
      <c r="C93" s="1610" t="s">
        <v>1200</v>
      </c>
      <c r="D93" s="1610"/>
      <c r="E93" s="1657"/>
      <c r="F93" s="1657"/>
      <c r="G93" s="1799"/>
      <c r="H93" s="1799"/>
      <c r="I93" s="1613"/>
      <c r="J93" s="1614"/>
    </row>
    <row r="94" spans="2:10" ht="22.5">
      <c r="B94" s="94" t="s">
        <v>1201</v>
      </c>
      <c r="C94" s="1610" t="s">
        <v>1202</v>
      </c>
      <c r="D94" s="1610"/>
      <c r="E94" s="1611"/>
      <c r="F94" s="1611"/>
      <c r="G94" s="1612"/>
      <c r="H94" s="1612"/>
      <c r="I94" s="1613" t="s">
        <v>1091</v>
      </c>
      <c r="J94" s="1614"/>
    </row>
    <row r="95" spans="2:10" ht="22.5">
      <c r="B95" s="93" t="s">
        <v>1203</v>
      </c>
      <c r="C95" s="1610" t="s">
        <v>1204</v>
      </c>
      <c r="D95" s="1610"/>
      <c r="E95" s="1611"/>
      <c r="F95" s="1611"/>
      <c r="G95" s="1612"/>
      <c r="H95" s="1612"/>
      <c r="I95" s="1613"/>
      <c r="J95" s="1614"/>
    </row>
    <row r="96" spans="2:10" ht="22.5">
      <c r="B96" s="93" t="s">
        <v>1205</v>
      </c>
      <c r="C96" s="1610" t="s">
        <v>1206</v>
      </c>
      <c r="D96" s="1610"/>
      <c r="E96" s="1611"/>
      <c r="F96" s="1611"/>
      <c r="G96" s="1620"/>
      <c r="H96" s="1620"/>
      <c r="I96" s="1613"/>
      <c r="J96" s="1614"/>
    </row>
    <row r="97" spans="2:10" ht="12.75">
      <c r="B97" s="94" t="s">
        <v>1207</v>
      </c>
      <c r="C97" s="1610" t="s">
        <v>1208</v>
      </c>
      <c r="D97" s="1610"/>
      <c r="E97" s="1611"/>
      <c r="F97" s="1611"/>
      <c r="G97" s="1612"/>
      <c r="H97" s="1612"/>
      <c r="I97" s="1613" t="s">
        <v>1091</v>
      </c>
      <c r="J97" s="1614"/>
    </row>
    <row r="98" spans="2:10" ht="12.75">
      <c r="B98" s="93" t="s">
        <v>1209</v>
      </c>
      <c r="C98" s="1610" t="s">
        <v>1210</v>
      </c>
      <c r="D98" s="1610"/>
      <c r="E98" s="1611"/>
      <c r="F98" s="1611"/>
      <c r="G98" s="1612"/>
      <c r="H98" s="1612"/>
      <c r="I98" s="1613"/>
      <c r="J98" s="1614"/>
    </row>
    <row r="99" spans="2:10" ht="12.75">
      <c r="B99" s="93" t="s">
        <v>1211</v>
      </c>
      <c r="C99" s="1610" t="s">
        <v>1212</v>
      </c>
      <c r="D99" s="1610"/>
      <c r="E99" s="1611"/>
      <c r="F99" s="1611"/>
      <c r="G99" s="1620"/>
      <c r="H99" s="1620"/>
      <c r="I99" s="1613"/>
      <c r="J99" s="1614"/>
    </row>
    <row r="100" spans="2:10" ht="12.75">
      <c r="B100" s="94" t="s">
        <v>1213</v>
      </c>
      <c r="C100" s="1610" t="s">
        <v>1214</v>
      </c>
      <c r="D100" s="1610"/>
      <c r="E100" s="1611"/>
      <c r="F100" s="1611"/>
      <c r="G100" s="1612"/>
      <c r="H100" s="1612"/>
      <c r="I100" s="1613" t="s">
        <v>1091</v>
      </c>
      <c r="J100" s="1614"/>
    </row>
    <row r="101" spans="2:10" ht="22.5">
      <c r="B101" s="93" t="s">
        <v>1215</v>
      </c>
      <c r="C101" s="1610" t="s">
        <v>1216</v>
      </c>
      <c r="D101" s="1610"/>
      <c r="E101" s="1611"/>
      <c r="F101" s="1611"/>
      <c r="G101" s="1612"/>
      <c r="H101" s="1612"/>
      <c r="I101" s="1613"/>
      <c r="J101" s="1614"/>
    </row>
    <row r="102" spans="2:10" ht="12.75">
      <c r="B102" s="93" t="s">
        <v>1217</v>
      </c>
      <c r="C102" s="1610" t="s">
        <v>1218</v>
      </c>
      <c r="D102" s="1610"/>
      <c r="E102" s="1611"/>
      <c r="F102" s="1611"/>
      <c r="G102" s="1620"/>
      <c r="H102" s="1620"/>
      <c r="I102" s="1613"/>
      <c r="J102" s="1614"/>
    </row>
    <row r="103" spans="2:10" ht="22.5">
      <c r="B103" s="94" t="s">
        <v>1219</v>
      </c>
      <c r="C103" s="1610" t="s">
        <v>1220</v>
      </c>
      <c r="D103" s="1610"/>
      <c r="E103" s="1611"/>
      <c r="F103" s="1611"/>
      <c r="G103" s="1612"/>
      <c r="H103" s="1612"/>
      <c r="I103" s="1613"/>
      <c r="J103" s="1614"/>
    </row>
    <row r="104" spans="2:10" ht="12.75">
      <c r="B104" s="80" t="s">
        <v>1221</v>
      </c>
      <c r="C104" s="1610" t="s">
        <v>1222</v>
      </c>
      <c r="D104" s="1610"/>
      <c r="E104" s="1657"/>
      <c r="F104" s="1657"/>
      <c r="G104" s="1799"/>
      <c r="H104" s="1799"/>
      <c r="I104" s="1658"/>
      <c r="J104" s="1659"/>
    </row>
    <row r="105" spans="2:10" ht="22.5">
      <c r="B105" s="80" t="s">
        <v>1223</v>
      </c>
      <c r="C105" s="1610" t="s">
        <v>1224</v>
      </c>
      <c r="D105" s="1610"/>
      <c r="E105" s="1657"/>
      <c r="F105" s="1657"/>
      <c r="G105" s="1801"/>
      <c r="H105" s="1801"/>
      <c r="I105" s="1658"/>
      <c r="J105" s="1659"/>
    </row>
    <row r="106" spans="2:10" ht="27">
      <c r="B106" s="95" t="s">
        <v>1225</v>
      </c>
      <c r="C106" s="1610" t="s">
        <v>1226</v>
      </c>
      <c r="D106" s="1610"/>
      <c r="E106" s="1661">
        <f>E124</f>
        <v>4660</v>
      </c>
      <c r="F106" s="1661"/>
      <c r="G106" s="1661">
        <f>G124</f>
        <v>4101</v>
      </c>
      <c r="H106" s="1661"/>
      <c r="I106" s="1662" t="s">
        <v>1091</v>
      </c>
      <c r="J106" s="1663"/>
    </row>
    <row r="107" spans="2:10" ht="12.75">
      <c r="B107" s="80" t="s">
        <v>1227</v>
      </c>
      <c r="C107" s="1610" t="s">
        <v>1228</v>
      </c>
      <c r="D107" s="1610"/>
      <c r="E107" s="1657" t="s">
        <v>1091</v>
      </c>
      <c r="F107" s="1657"/>
      <c r="G107" s="1799" t="s">
        <v>1091</v>
      </c>
      <c r="H107" s="1799"/>
      <c r="I107" s="1658" t="s">
        <v>1091</v>
      </c>
      <c r="J107" s="1659"/>
    </row>
    <row r="108" spans="2:10" ht="22.5">
      <c r="B108" s="96" t="s">
        <v>1229</v>
      </c>
      <c r="C108" s="1610" t="s">
        <v>1230</v>
      </c>
      <c r="D108" s="1610"/>
      <c r="E108" s="1611" t="s">
        <v>1091</v>
      </c>
      <c r="F108" s="1611"/>
      <c r="G108" s="1612" t="s">
        <v>1091</v>
      </c>
      <c r="H108" s="1612"/>
      <c r="I108" s="1613"/>
      <c r="J108" s="1614"/>
    </row>
    <row r="109" spans="2:10" ht="22.5">
      <c r="B109" s="94" t="s">
        <v>1231</v>
      </c>
      <c r="C109" s="1610" t="s">
        <v>1232</v>
      </c>
      <c r="D109" s="1610"/>
      <c r="E109" s="1611" t="s">
        <v>1091</v>
      </c>
      <c r="F109" s="1611"/>
      <c r="G109" s="1612" t="s">
        <v>1091</v>
      </c>
      <c r="H109" s="1612"/>
      <c r="I109" s="1613"/>
      <c r="J109" s="1614"/>
    </row>
    <row r="110" spans="2:10" ht="22.5">
      <c r="B110" s="93" t="s">
        <v>1233</v>
      </c>
      <c r="C110" s="1610" t="s">
        <v>1234</v>
      </c>
      <c r="D110" s="1610"/>
      <c r="E110" s="1611"/>
      <c r="F110" s="1611"/>
      <c r="G110" s="1612"/>
      <c r="H110" s="1612"/>
      <c r="I110" s="1613"/>
      <c r="J110" s="1614"/>
    </row>
    <row r="111" spans="2:10" ht="22.5">
      <c r="B111" s="93" t="s">
        <v>1235</v>
      </c>
      <c r="C111" s="1610" t="s">
        <v>1236</v>
      </c>
      <c r="D111" s="1610"/>
      <c r="E111" s="1611"/>
      <c r="F111" s="1611"/>
      <c r="G111" s="1620"/>
      <c r="H111" s="1620"/>
      <c r="I111" s="1613"/>
      <c r="J111" s="1614"/>
    </row>
    <row r="112" spans="2:10" ht="22.5">
      <c r="B112" s="94" t="s">
        <v>1237</v>
      </c>
      <c r="C112" s="1610" t="s">
        <v>1238</v>
      </c>
      <c r="D112" s="1610"/>
      <c r="E112" s="1611"/>
      <c r="F112" s="1611"/>
      <c r="G112" s="1612"/>
      <c r="H112" s="1612"/>
      <c r="I112" s="1613"/>
      <c r="J112" s="1614"/>
    </row>
    <row r="113" spans="2:10" ht="22.5">
      <c r="B113" s="96" t="s">
        <v>1239</v>
      </c>
      <c r="C113" s="1610" t="s">
        <v>1240</v>
      </c>
      <c r="D113" s="1610"/>
      <c r="E113" s="1611" t="s">
        <v>1091</v>
      </c>
      <c r="F113" s="1611"/>
      <c r="G113" s="1612" t="s">
        <v>1091</v>
      </c>
      <c r="H113" s="1612"/>
      <c r="I113" s="1613"/>
      <c r="J113" s="1614"/>
    </row>
    <row r="114" spans="2:10" ht="22.5">
      <c r="B114" s="94" t="s">
        <v>1241</v>
      </c>
      <c r="C114" s="1610" t="s">
        <v>0</v>
      </c>
      <c r="D114" s="1610"/>
      <c r="E114" s="1611" t="s">
        <v>1091</v>
      </c>
      <c r="F114" s="1611"/>
      <c r="G114" s="1612" t="s">
        <v>1091</v>
      </c>
      <c r="H114" s="1612"/>
      <c r="I114" s="1613"/>
      <c r="J114" s="1614"/>
    </row>
    <row r="115" spans="2:10" ht="22.5">
      <c r="B115" s="93" t="s">
        <v>1</v>
      </c>
      <c r="C115" s="1610" t="s">
        <v>2</v>
      </c>
      <c r="D115" s="1610"/>
      <c r="E115" s="1611"/>
      <c r="F115" s="1611"/>
      <c r="G115" s="1612"/>
      <c r="H115" s="1612"/>
      <c r="I115" s="1613"/>
      <c r="J115" s="1614"/>
    </row>
    <row r="116" spans="2:10" ht="22.5">
      <c r="B116" s="93" t="s">
        <v>3</v>
      </c>
      <c r="C116" s="1610" t="s">
        <v>4</v>
      </c>
      <c r="D116" s="1610"/>
      <c r="E116" s="1611"/>
      <c r="F116" s="1611"/>
      <c r="G116" s="1620"/>
      <c r="H116" s="1620"/>
      <c r="I116" s="1613"/>
      <c r="J116" s="1614"/>
    </row>
    <row r="117" spans="2:10" ht="23.25" thickBot="1">
      <c r="B117" s="97" t="s">
        <v>5</v>
      </c>
      <c r="C117" s="1651" t="s">
        <v>6</v>
      </c>
      <c r="D117" s="1651"/>
      <c r="E117" s="1622"/>
      <c r="F117" s="1622"/>
      <c r="G117" s="1815"/>
      <c r="H117" s="1815"/>
      <c r="I117" s="1649"/>
      <c r="J117" s="1650"/>
    </row>
    <row r="118" spans="2:10" ht="12.75">
      <c r="B118" s="89"/>
      <c r="C118" s="89"/>
      <c r="D118" s="89"/>
      <c r="E118" s="90"/>
      <c r="F118" s="90"/>
      <c r="G118" s="91"/>
      <c r="H118" s="91"/>
      <c r="I118" s="89"/>
      <c r="J118" s="89"/>
    </row>
    <row r="119" spans="2:10" ht="13.5" thickBot="1">
      <c r="B119" s="89"/>
      <c r="C119" s="89"/>
      <c r="D119" s="89"/>
      <c r="E119" s="90"/>
      <c r="F119" s="90"/>
      <c r="G119" s="91"/>
      <c r="H119" s="91"/>
      <c r="I119" s="89"/>
      <c r="J119" s="89"/>
    </row>
    <row r="120" spans="2:10" ht="12.75">
      <c r="B120" s="1673" t="s">
        <v>1081</v>
      </c>
      <c r="C120" s="1676" t="s">
        <v>1082</v>
      </c>
      <c r="D120" s="1676"/>
      <c r="E120" s="1670" t="s">
        <v>1083</v>
      </c>
      <c r="F120" s="1670"/>
      <c r="G120" s="1813" t="s">
        <v>1084</v>
      </c>
      <c r="H120" s="1813"/>
      <c r="I120" s="1807" t="s">
        <v>1085</v>
      </c>
      <c r="J120" s="1808"/>
    </row>
    <row r="121" spans="2:10" ht="12.75">
      <c r="B121" s="1674"/>
      <c r="C121" s="1677"/>
      <c r="D121" s="1677"/>
      <c r="E121" s="1671"/>
      <c r="F121" s="1671"/>
      <c r="G121" s="1814"/>
      <c r="H121" s="1814"/>
      <c r="I121" s="1809"/>
      <c r="J121" s="1810"/>
    </row>
    <row r="122" spans="2:10" ht="13.5" thickBot="1">
      <c r="B122" s="1675"/>
      <c r="C122" s="1678"/>
      <c r="D122" s="1678"/>
      <c r="E122" s="1811" t="s">
        <v>1086</v>
      </c>
      <c r="F122" s="1811"/>
      <c r="G122" s="1811"/>
      <c r="H122" s="1811"/>
      <c r="I122" s="1811"/>
      <c r="J122" s="1812"/>
    </row>
    <row r="123" spans="2:10" ht="13.5" thickBot="1">
      <c r="B123" s="70">
        <v>1</v>
      </c>
      <c r="C123" s="1581">
        <v>2</v>
      </c>
      <c r="D123" s="1581"/>
      <c r="E123" s="1654">
        <v>3</v>
      </c>
      <c r="F123" s="1654"/>
      <c r="G123" s="1697">
        <v>4</v>
      </c>
      <c r="H123" s="1697"/>
      <c r="I123" s="1581">
        <v>5</v>
      </c>
      <c r="J123" s="1595"/>
    </row>
    <row r="124" spans="2:10" ht="22.5">
      <c r="B124" s="74" t="s">
        <v>7</v>
      </c>
      <c r="C124" s="1615" t="s">
        <v>8</v>
      </c>
      <c r="D124" s="1615"/>
      <c r="E124" s="1672">
        <f>E125+E129+E130+E131</f>
        <v>4660</v>
      </c>
      <c r="F124" s="1672"/>
      <c r="G124" s="1672">
        <f>G125+G129+G130+G131</f>
        <v>4101</v>
      </c>
      <c r="H124" s="1672"/>
      <c r="I124" s="1679"/>
      <c r="J124" s="1680"/>
    </row>
    <row r="125" spans="2:10" ht="22.5">
      <c r="B125" s="98" t="s">
        <v>9</v>
      </c>
      <c r="C125" s="1610" t="s">
        <v>10</v>
      </c>
      <c r="D125" s="1610"/>
      <c r="E125" s="1611">
        <f>E126+E127</f>
        <v>4660</v>
      </c>
      <c r="F125" s="1611"/>
      <c r="G125" s="1611">
        <f>G126+G127</f>
        <v>4101</v>
      </c>
      <c r="H125" s="1611"/>
      <c r="I125" s="1613"/>
      <c r="J125" s="1614"/>
    </row>
    <row r="126" spans="2:10" ht="22.5">
      <c r="B126" s="78" t="s">
        <v>11</v>
      </c>
      <c r="C126" s="1610" t="s">
        <v>12</v>
      </c>
      <c r="D126" s="1610"/>
      <c r="E126" s="1611">
        <v>4660</v>
      </c>
      <c r="F126" s="1611"/>
      <c r="G126" s="1612">
        <v>4101</v>
      </c>
      <c r="H126" s="1612"/>
      <c r="I126" s="1613"/>
      <c r="J126" s="1614"/>
    </row>
    <row r="127" spans="2:10" ht="22.5">
      <c r="B127" s="93" t="s">
        <v>13</v>
      </c>
      <c r="C127" s="1610" t="s">
        <v>14</v>
      </c>
      <c r="D127" s="1610"/>
      <c r="E127" s="1611"/>
      <c r="F127" s="1611"/>
      <c r="G127" s="1620"/>
      <c r="H127" s="1620"/>
      <c r="I127" s="1613"/>
      <c r="J127" s="1614"/>
    </row>
    <row r="128" spans="2:10" ht="22.5">
      <c r="B128" s="98" t="s">
        <v>15</v>
      </c>
      <c r="C128" s="1610" t="s">
        <v>16</v>
      </c>
      <c r="D128" s="1610"/>
      <c r="E128" s="1611"/>
      <c r="F128" s="1611"/>
      <c r="G128" s="1612"/>
      <c r="H128" s="1612"/>
      <c r="I128" s="1613"/>
      <c r="J128" s="1614"/>
    </row>
    <row r="129" spans="2:10" ht="12.75">
      <c r="B129" s="80" t="s">
        <v>17</v>
      </c>
      <c r="C129" s="1610" t="s">
        <v>18</v>
      </c>
      <c r="D129" s="1610"/>
      <c r="E129" s="1657"/>
      <c r="F129" s="1657"/>
      <c r="G129" s="1799"/>
      <c r="H129" s="1799"/>
      <c r="I129" s="1658"/>
      <c r="J129" s="1659"/>
    </row>
    <row r="130" spans="2:10" ht="22.5">
      <c r="B130" s="80" t="s">
        <v>19</v>
      </c>
      <c r="C130" s="1610" t="s">
        <v>20</v>
      </c>
      <c r="D130" s="1610"/>
      <c r="E130" s="1657"/>
      <c r="F130" s="1657"/>
      <c r="G130" s="1799"/>
      <c r="H130" s="1799"/>
      <c r="I130" s="1658"/>
      <c r="J130" s="1659"/>
    </row>
    <row r="131" spans="2:10" ht="22.5">
      <c r="B131" s="80" t="s">
        <v>21</v>
      </c>
      <c r="C131" s="1610" t="s">
        <v>22</v>
      </c>
      <c r="D131" s="1610"/>
      <c r="E131" s="1657"/>
      <c r="F131" s="1657"/>
      <c r="G131" s="1799"/>
      <c r="H131" s="1799"/>
      <c r="I131" s="1658"/>
      <c r="J131" s="1659"/>
    </row>
    <row r="132" spans="2:10" ht="12.75">
      <c r="B132" s="80" t="s">
        <v>23</v>
      </c>
      <c r="C132" s="1610" t="s">
        <v>24</v>
      </c>
      <c r="D132" s="1610"/>
      <c r="E132" s="1661"/>
      <c r="F132" s="1661"/>
      <c r="G132" s="1805"/>
      <c r="H132" s="1805"/>
      <c r="I132" s="1662"/>
      <c r="J132" s="1663"/>
    </row>
    <row r="133" spans="2:10" ht="12.75">
      <c r="B133" s="80" t="s">
        <v>25</v>
      </c>
      <c r="C133" s="1610" t="s">
        <v>26</v>
      </c>
      <c r="D133" s="1610"/>
      <c r="E133" s="1657"/>
      <c r="F133" s="1657"/>
      <c r="G133" s="1799"/>
      <c r="H133" s="1799"/>
      <c r="I133" s="1613"/>
      <c r="J133" s="1614"/>
    </row>
    <row r="134" spans="2:10" ht="12.75">
      <c r="B134" s="96" t="s">
        <v>27</v>
      </c>
      <c r="C134" s="1610" t="s">
        <v>28</v>
      </c>
      <c r="D134" s="1610"/>
      <c r="E134" s="1611"/>
      <c r="F134" s="1611"/>
      <c r="G134" s="1612"/>
      <c r="H134" s="1612"/>
      <c r="I134" s="1613"/>
      <c r="J134" s="1614"/>
    </row>
    <row r="135" spans="2:10" ht="22.5">
      <c r="B135" s="94" t="s">
        <v>29</v>
      </c>
      <c r="C135" s="1610" t="s">
        <v>30</v>
      </c>
      <c r="D135" s="1610"/>
      <c r="E135" s="1611"/>
      <c r="F135" s="1611"/>
      <c r="G135" s="1612"/>
      <c r="H135" s="1612"/>
      <c r="I135" s="1613"/>
      <c r="J135" s="1614"/>
    </row>
    <row r="136" spans="2:10" ht="22.5">
      <c r="B136" s="93" t="s">
        <v>31</v>
      </c>
      <c r="C136" s="1610" t="s">
        <v>32</v>
      </c>
      <c r="D136" s="1610"/>
      <c r="E136" s="1611"/>
      <c r="F136" s="1611"/>
      <c r="G136" s="1620"/>
      <c r="H136" s="1620"/>
      <c r="I136" s="1613"/>
      <c r="J136" s="1614"/>
    </row>
    <row r="137" spans="2:10" ht="12.75">
      <c r="B137" s="93" t="s">
        <v>33</v>
      </c>
      <c r="C137" s="1610" t="s">
        <v>34</v>
      </c>
      <c r="D137" s="1610"/>
      <c r="E137" s="1611"/>
      <c r="F137" s="1611"/>
      <c r="G137" s="1620"/>
      <c r="H137" s="1620"/>
      <c r="I137" s="1613"/>
      <c r="J137" s="1614"/>
    </row>
    <row r="138" spans="2:10" ht="22.5">
      <c r="B138" s="94" t="s">
        <v>35</v>
      </c>
      <c r="C138" s="1610" t="s">
        <v>36</v>
      </c>
      <c r="D138" s="1610"/>
      <c r="E138" s="1611"/>
      <c r="F138" s="1611"/>
      <c r="G138" s="1612"/>
      <c r="H138" s="1612"/>
      <c r="I138" s="1613"/>
      <c r="J138" s="1614"/>
    </row>
    <row r="139" spans="2:10" ht="22.5">
      <c r="B139" s="96" t="s">
        <v>37</v>
      </c>
      <c r="C139" s="1610" t="s">
        <v>38</v>
      </c>
      <c r="D139" s="1610"/>
      <c r="E139" s="1611"/>
      <c r="F139" s="1611"/>
      <c r="G139" s="1612"/>
      <c r="H139" s="1612"/>
      <c r="I139" s="1613"/>
      <c r="J139" s="1614"/>
    </row>
    <row r="140" spans="2:10" ht="22.5">
      <c r="B140" s="94" t="s">
        <v>39</v>
      </c>
      <c r="C140" s="1610" t="s">
        <v>40</v>
      </c>
      <c r="D140" s="1610"/>
      <c r="E140" s="1611"/>
      <c r="F140" s="1611"/>
      <c r="G140" s="1612"/>
      <c r="H140" s="1612"/>
      <c r="I140" s="1613"/>
      <c r="J140" s="1614"/>
    </row>
    <row r="141" spans="2:10" ht="22.5">
      <c r="B141" s="93" t="s">
        <v>41</v>
      </c>
      <c r="C141" s="1610" t="s">
        <v>42</v>
      </c>
      <c r="D141" s="1610"/>
      <c r="E141" s="1611"/>
      <c r="F141" s="1611"/>
      <c r="G141" s="1612"/>
      <c r="H141" s="1612"/>
      <c r="I141" s="1613"/>
      <c r="J141" s="1614"/>
    </row>
    <row r="142" spans="2:10" ht="22.5">
      <c r="B142" s="93" t="s">
        <v>43</v>
      </c>
      <c r="C142" s="1610" t="s">
        <v>44</v>
      </c>
      <c r="D142" s="1610"/>
      <c r="E142" s="1611"/>
      <c r="F142" s="1611"/>
      <c r="G142" s="1620"/>
      <c r="H142" s="1620"/>
      <c r="I142" s="1613"/>
      <c r="J142" s="1614"/>
    </row>
    <row r="143" spans="2:10" ht="22.5">
      <c r="B143" s="78" t="s">
        <v>45</v>
      </c>
      <c r="C143" s="1610" t="s">
        <v>46</v>
      </c>
      <c r="D143" s="1610"/>
      <c r="E143" s="1611"/>
      <c r="F143" s="1611"/>
      <c r="G143" s="1612"/>
      <c r="H143" s="1612"/>
      <c r="I143" s="1613"/>
      <c r="J143" s="1614"/>
    </row>
    <row r="144" spans="2:10" ht="12.75">
      <c r="B144" s="80" t="s">
        <v>47</v>
      </c>
      <c r="C144" s="1610" t="s">
        <v>48</v>
      </c>
      <c r="D144" s="1610"/>
      <c r="E144" s="1657"/>
      <c r="F144" s="1657"/>
      <c r="G144" s="1801"/>
      <c r="H144" s="1801"/>
      <c r="I144" s="1658"/>
      <c r="J144" s="1659"/>
    </row>
    <row r="145" spans="2:10" ht="22.5">
      <c r="B145" s="94" t="s">
        <v>49</v>
      </c>
      <c r="C145" s="1610" t="s">
        <v>50</v>
      </c>
      <c r="D145" s="1610"/>
      <c r="E145" s="1611"/>
      <c r="F145" s="1611"/>
      <c r="G145" s="1612"/>
      <c r="H145" s="1612"/>
      <c r="I145" s="1613"/>
      <c r="J145" s="1614"/>
    </row>
    <row r="146" spans="2:10" ht="22.5">
      <c r="B146" s="93" t="s">
        <v>51</v>
      </c>
      <c r="C146" s="1610" t="s">
        <v>52</v>
      </c>
      <c r="D146" s="1610"/>
      <c r="E146" s="1611"/>
      <c r="F146" s="1611"/>
      <c r="G146" s="1612"/>
      <c r="H146" s="1612"/>
      <c r="I146" s="1613"/>
      <c r="J146" s="1614"/>
    </row>
    <row r="147" spans="2:10" ht="12.75">
      <c r="B147" s="93" t="s">
        <v>53</v>
      </c>
      <c r="C147" s="1610" t="s">
        <v>54</v>
      </c>
      <c r="D147" s="1610"/>
      <c r="E147" s="1611"/>
      <c r="F147" s="1611"/>
      <c r="G147" s="1620"/>
      <c r="H147" s="1620"/>
      <c r="I147" s="1613"/>
      <c r="J147" s="1614"/>
    </row>
    <row r="148" spans="2:10" ht="22.5">
      <c r="B148" s="94" t="s">
        <v>55</v>
      </c>
      <c r="C148" s="1610" t="s">
        <v>56</v>
      </c>
      <c r="D148" s="1610"/>
      <c r="E148" s="1611"/>
      <c r="F148" s="1611"/>
      <c r="G148" s="1612"/>
      <c r="H148" s="1612"/>
      <c r="I148" s="1613"/>
      <c r="J148" s="1614"/>
    </row>
    <row r="149" spans="2:10" ht="12.75">
      <c r="B149" s="80" t="s">
        <v>57</v>
      </c>
      <c r="C149" s="1610" t="s">
        <v>58</v>
      </c>
      <c r="D149" s="1610"/>
      <c r="E149" s="1657"/>
      <c r="F149" s="1657"/>
      <c r="G149" s="1799"/>
      <c r="H149" s="1799"/>
      <c r="I149" s="1658"/>
      <c r="J149" s="1659"/>
    </row>
    <row r="150" spans="2:10" ht="12.75">
      <c r="B150" s="80" t="s">
        <v>59</v>
      </c>
      <c r="C150" s="1610" t="s">
        <v>60</v>
      </c>
      <c r="D150" s="1610"/>
      <c r="E150" s="1657"/>
      <c r="F150" s="1657"/>
      <c r="G150" s="1801"/>
      <c r="H150" s="1801"/>
      <c r="I150" s="1658"/>
      <c r="J150" s="1659"/>
    </row>
    <row r="151" spans="2:10" ht="12.75">
      <c r="B151" s="80" t="s">
        <v>61</v>
      </c>
      <c r="C151" s="1610" t="s">
        <v>62</v>
      </c>
      <c r="D151" s="1610"/>
      <c r="E151" s="1657"/>
      <c r="F151" s="1657"/>
      <c r="G151" s="1799"/>
      <c r="H151" s="1799"/>
      <c r="I151" s="1658"/>
      <c r="J151" s="1659"/>
    </row>
    <row r="152" spans="2:10" ht="12.75">
      <c r="B152" s="80" t="s">
        <v>63</v>
      </c>
      <c r="C152" s="1610" t="s">
        <v>64</v>
      </c>
      <c r="D152" s="1610"/>
      <c r="E152" s="1657"/>
      <c r="F152" s="1657"/>
      <c r="G152" s="1799"/>
      <c r="H152" s="1799"/>
      <c r="I152" s="1658"/>
      <c r="J152" s="1659"/>
    </row>
    <row r="153" spans="2:10" ht="22.5">
      <c r="B153" s="98" t="s">
        <v>65</v>
      </c>
      <c r="C153" s="1610" t="s">
        <v>66</v>
      </c>
      <c r="D153" s="1610"/>
      <c r="E153" s="1611" t="s">
        <v>1091</v>
      </c>
      <c r="F153" s="1611"/>
      <c r="G153" s="1620" t="s">
        <v>1091</v>
      </c>
      <c r="H153" s="1620"/>
      <c r="I153" s="1613"/>
      <c r="J153" s="1614"/>
    </row>
    <row r="154" spans="2:10" ht="22.5">
      <c r="B154" s="93" t="s">
        <v>67</v>
      </c>
      <c r="C154" s="1610" t="s">
        <v>68</v>
      </c>
      <c r="D154" s="1610"/>
      <c r="E154" s="1611"/>
      <c r="F154" s="1611"/>
      <c r="G154" s="1612"/>
      <c r="H154" s="1612"/>
      <c r="I154" s="1613"/>
      <c r="J154" s="1614"/>
    </row>
    <row r="155" spans="2:10" ht="12.75">
      <c r="B155" s="93" t="s">
        <v>69</v>
      </c>
      <c r="C155" s="1610" t="s">
        <v>70</v>
      </c>
      <c r="D155" s="1610"/>
      <c r="E155" s="1611"/>
      <c r="F155" s="1611"/>
      <c r="G155" s="1620"/>
      <c r="H155" s="1620"/>
      <c r="I155" s="1613"/>
      <c r="J155" s="1614"/>
    </row>
    <row r="156" spans="2:10" ht="22.5">
      <c r="B156" s="98" t="s">
        <v>71</v>
      </c>
      <c r="C156" s="1610" t="s">
        <v>72</v>
      </c>
      <c r="D156" s="1610"/>
      <c r="E156" s="1611"/>
      <c r="F156" s="1611"/>
      <c r="G156" s="1620"/>
      <c r="H156" s="1620"/>
      <c r="I156" s="1613"/>
      <c r="J156" s="1614"/>
    </row>
    <row r="157" spans="2:10" ht="12.75">
      <c r="B157" s="80" t="s">
        <v>73</v>
      </c>
      <c r="C157" s="1610" t="s">
        <v>74</v>
      </c>
      <c r="D157" s="1610"/>
      <c r="E157" s="1657"/>
      <c r="F157" s="1657"/>
      <c r="G157" s="1799"/>
      <c r="H157" s="1799"/>
      <c r="I157" s="1658"/>
      <c r="J157" s="1659"/>
    </row>
    <row r="158" spans="2:10" ht="13.5" thickBot="1">
      <c r="B158" s="81" t="s">
        <v>75</v>
      </c>
      <c r="C158" s="1621" t="s">
        <v>76</v>
      </c>
      <c r="D158" s="1621"/>
      <c r="E158" s="1681"/>
      <c r="F158" s="1681"/>
      <c r="G158" s="1803"/>
      <c r="H158" s="1803"/>
      <c r="I158" s="1682"/>
      <c r="J158" s="1683"/>
    </row>
    <row r="159" spans="2:10" ht="13.5" thickBot="1">
      <c r="B159" s="72" t="s">
        <v>77</v>
      </c>
      <c r="C159" s="1589" t="s">
        <v>78</v>
      </c>
      <c r="D159" s="1589"/>
      <c r="E159" s="1684">
        <f>E163</f>
        <v>0</v>
      </c>
      <c r="F159" s="1684"/>
      <c r="G159" s="1804">
        <f>G163</f>
        <v>0</v>
      </c>
      <c r="H159" s="1804"/>
      <c r="I159" s="1685"/>
      <c r="J159" s="1686"/>
    </row>
    <row r="160" spans="2:10" ht="12.75">
      <c r="B160" s="84" t="s">
        <v>79</v>
      </c>
      <c r="C160" s="1632" t="s">
        <v>80</v>
      </c>
      <c r="D160" s="1632"/>
      <c r="E160" s="1687"/>
      <c r="F160" s="1687"/>
      <c r="G160" s="1798" t="s">
        <v>1091</v>
      </c>
      <c r="H160" s="1798"/>
      <c r="I160" s="1634"/>
      <c r="J160" s="1635"/>
    </row>
    <row r="161" spans="2:10" ht="12.75">
      <c r="B161" s="80" t="s">
        <v>81</v>
      </c>
      <c r="C161" s="1610" t="s">
        <v>82</v>
      </c>
      <c r="D161" s="1610"/>
      <c r="E161" s="1657"/>
      <c r="F161" s="1657"/>
      <c r="G161" s="1799" t="s">
        <v>1091</v>
      </c>
      <c r="H161" s="1799"/>
      <c r="I161" s="1658"/>
      <c r="J161" s="1659"/>
    </row>
    <row r="162" spans="2:10" ht="22.5">
      <c r="B162" s="94" t="s">
        <v>83</v>
      </c>
      <c r="C162" s="1610" t="s">
        <v>84</v>
      </c>
      <c r="D162" s="1610"/>
      <c r="E162" s="1611"/>
      <c r="F162" s="1611"/>
      <c r="G162" s="1612"/>
      <c r="H162" s="1612"/>
      <c r="I162" s="1613"/>
      <c r="J162" s="1614"/>
    </row>
    <row r="163" spans="2:10" ht="12.75">
      <c r="B163" s="80" t="s">
        <v>85</v>
      </c>
      <c r="C163" s="1610" t="s">
        <v>86</v>
      </c>
      <c r="D163" s="1610"/>
      <c r="E163" s="1688"/>
      <c r="F163" s="1688"/>
      <c r="G163" s="1802"/>
      <c r="H163" s="1802"/>
      <c r="I163" s="1658"/>
      <c r="J163" s="1659"/>
    </row>
    <row r="164" spans="2:10" ht="22.5">
      <c r="B164" s="80" t="s">
        <v>87</v>
      </c>
      <c r="C164" s="1610" t="s">
        <v>88</v>
      </c>
      <c r="D164" s="1610"/>
      <c r="E164" s="1657"/>
      <c r="F164" s="1657"/>
      <c r="G164" s="1801" t="s">
        <v>1091</v>
      </c>
      <c r="H164" s="1801"/>
      <c r="I164" s="1658"/>
      <c r="J164" s="1659"/>
    </row>
    <row r="165" spans="2:10" ht="12.75">
      <c r="B165" s="94" t="s">
        <v>89</v>
      </c>
      <c r="C165" s="1610" t="s">
        <v>90</v>
      </c>
      <c r="D165" s="1610"/>
      <c r="E165" s="1611"/>
      <c r="F165" s="1611"/>
      <c r="G165" s="1612"/>
      <c r="H165" s="1612"/>
      <c r="I165" s="1613"/>
      <c r="J165" s="1614"/>
    </row>
    <row r="166" spans="2:10" ht="12.75">
      <c r="B166" s="94" t="s">
        <v>91</v>
      </c>
      <c r="C166" s="1610" t="s">
        <v>92</v>
      </c>
      <c r="D166" s="1610"/>
      <c r="E166" s="1611"/>
      <c r="F166" s="1611"/>
      <c r="G166" s="1612"/>
      <c r="H166" s="1612"/>
      <c r="I166" s="1613"/>
      <c r="J166" s="1614"/>
    </row>
    <row r="167" spans="2:10" ht="12.75">
      <c r="B167" s="94" t="s">
        <v>93</v>
      </c>
      <c r="C167" s="1610" t="s">
        <v>94</v>
      </c>
      <c r="D167" s="1610"/>
      <c r="E167" s="1611"/>
      <c r="F167" s="1611"/>
      <c r="G167" s="1620"/>
      <c r="H167" s="1620"/>
      <c r="I167" s="1613"/>
      <c r="J167" s="1614"/>
    </row>
    <row r="168" spans="2:10" ht="12.75">
      <c r="B168" s="94" t="s">
        <v>95</v>
      </c>
      <c r="C168" s="1610" t="s">
        <v>96</v>
      </c>
      <c r="D168" s="1610"/>
      <c r="E168" s="1611"/>
      <c r="F168" s="1611"/>
      <c r="G168" s="1620"/>
      <c r="H168" s="1620"/>
      <c r="I168" s="1613"/>
      <c r="J168" s="1614"/>
    </row>
    <row r="169" spans="2:10" ht="13.5" thickBot="1">
      <c r="B169" s="81" t="s">
        <v>97</v>
      </c>
      <c r="C169" s="1621" t="s">
        <v>98</v>
      </c>
      <c r="D169" s="1621"/>
      <c r="E169" s="1681"/>
      <c r="F169" s="1681"/>
      <c r="G169" s="1800"/>
      <c r="H169" s="1800"/>
      <c r="I169" s="1690"/>
      <c r="J169" s="1691"/>
    </row>
    <row r="170" spans="2:10" ht="22.5" thickBot="1">
      <c r="B170" s="72" t="s">
        <v>99</v>
      </c>
      <c r="C170" s="1589" t="s">
        <v>100</v>
      </c>
      <c r="D170" s="1589"/>
      <c r="E170" s="1590">
        <f>E171+E197</f>
        <v>0</v>
      </c>
      <c r="F170" s="1590"/>
      <c r="G170" s="1591">
        <f>G171+G197</f>
        <v>0</v>
      </c>
      <c r="H170" s="1591"/>
      <c r="I170" s="1626" t="s">
        <v>1091</v>
      </c>
      <c r="J170" s="1627"/>
    </row>
    <row r="171" spans="2:10" ht="22.5">
      <c r="B171" s="84" t="s">
        <v>101</v>
      </c>
      <c r="C171" s="1632" t="s">
        <v>102</v>
      </c>
      <c r="D171" s="1632"/>
      <c r="E171" s="1633">
        <f>E173+E186+E193</f>
        <v>0</v>
      </c>
      <c r="F171" s="1633"/>
      <c r="G171" s="1798">
        <f>G173+G186+G193</f>
        <v>0</v>
      </c>
      <c r="H171" s="1798"/>
      <c r="I171" s="1634" t="s">
        <v>1091</v>
      </c>
      <c r="J171" s="1635"/>
    </row>
    <row r="172" spans="2:10" ht="12.75">
      <c r="B172" s="80" t="s">
        <v>103</v>
      </c>
      <c r="C172" s="1610"/>
      <c r="D172" s="1610"/>
      <c r="E172" s="1657"/>
      <c r="F172" s="1657"/>
      <c r="G172" s="1799"/>
      <c r="H172" s="1799"/>
      <c r="I172" s="1658"/>
      <c r="J172" s="1659"/>
    </row>
    <row r="173" spans="2:10" ht="22.5">
      <c r="B173" s="99" t="s">
        <v>104</v>
      </c>
      <c r="C173" s="1610" t="s">
        <v>105</v>
      </c>
      <c r="D173" s="1610"/>
      <c r="E173" s="1611">
        <f>E183</f>
        <v>0</v>
      </c>
      <c r="F173" s="1611"/>
      <c r="G173" s="1612">
        <f>G183</f>
        <v>0</v>
      </c>
      <c r="H173" s="1612"/>
      <c r="I173" s="1613" t="s">
        <v>1091</v>
      </c>
      <c r="J173" s="1614"/>
    </row>
    <row r="174" spans="2:10" ht="22.5">
      <c r="B174" s="78" t="s">
        <v>106</v>
      </c>
      <c r="C174" s="1610" t="s">
        <v>107</v>
      </c>
      <c r="D174" s="1610"/>
      <c r="E174" s="1611" t="s">
        <v>1091</v>
      </c>
      <c r="F174" s="1611"/>
      <c r="G174" s="1620" t="s">
        <v>1091</v>
      </c>
      <c r="H174" s="1620"/>
      <c r="I174" s="1613" t="s">
        <v>1091</v>
      </c>
      <c r="J174" s="1614"/>
    </row>
    <row r="175" spans="2:10" ht="22.5">
      <c r="B175" s="78" t="s">
        <v>108</v>
      </c>
      <c r="C175" s="1610" t="s">
        <v>109</v>
      </c>
      <c r="D175" s="1610"/>
      <c r="E175" s="1611"/>
      <c r="F175" s="1611"/>
      <c r="G175" s="1620"/>
      <c r="H175" s="1620"/>
      <c r="I175" s="1613"/>
      <c r="J175" s="1614"/>
    </row>
    <row r="176" spans="2:10" ht="23.25" thickBot="1">
      <c r="B176" s="100" t="s">
        <v>110</v>
      </c>
      <c r="C176" s="1651" t="s">
        <v>111</v>
      </c>
      <c r="D176" s="1651"/>
      <c r="E176" s="1622"/>
      <c r="F176" s="1622"/>
      <c r="G176" s="1698"/>
      <c r="H176" s="1698"/>
      <c r="I176" s="1649"/>
      <c r="J176" s="1650"/>
    </row>
    <row r="177" spans="2:10" ht="12.75">
      <c r="B177" s="89"/>
      <c r="C177" s="89"/>
      <c r="D177" s="89"/>
      <c r="E177" s="90"/>
      <c r="F177" s="90"/>
      <c r="G177" s="91"/>
      <c r="H177" s="91"/>
      <c r="I177" s="89"/>
      <c r="J177" s="89"/>
    </row>
    <row r="178" spans="2:10" ht="13.5" thickBot="1">
      <c r="B178" s="89"/>
      <c r="C178" s="89"/>
      <c r="D178" s="89"/>
      <c r="E178" s="90"/>
      <c r="F178" s="90"/>
      <c r="G178" s="91"/>
      <c r="H178" s="91"/>
      <c r="I178" s="89"/>
      <c r="J178" s="89"/>
    </row>
    <row r="179" spans="2:10" ht="32.25" customHeight="1">
      <c r="B179" s="1646" t="s">
        <v>1081</v>
      </c>
      <c r="C179" s="1692" t="s">
        <v>1082</v>
      </c>
      <c r="D179" s="1599" t="s">
        <v>1082</v>
      </c>
      <c r="E179" s="1695" t="s">
        <v>1083</v>
      </c>
      <c r="F179" s="1695"/>
      <c r="G179" s="1604" t="s">
        <v>112</v>
      </c>
      <c r="H179" s="1604"/>
      <c r="I179" s="1582" t="s">
        <v>1085</v>
      </c>
      <c r="J179" s="1583"/>
    </row>
    <row r="180" spans="2:10" ht="12.75">
      <c r="B180" s="1647"/>
      <c r="C180" s="1693"/>
      <c r="D180" s="1600"/>
      <c r="E180" s="1696"/>
      <c r="F180" s="1696"/>
      <c r="G180" s="1605"/>
      <c r="H180" s="1605"/>
      <c r="I180" s="1584"/>
      <c r="J180" s="1585"/>
    </row>
    <row r="181" spans="2:10" ht="13.5" customHeight="1" thickBot="1">
      <c r="B181" s="1648"/>
      <c r="C181" s="1694"/>
      <c r="D181" s="1601"/>
      <c r="E181" s="1586" t="s">
        <v>1086</v>
      </c>
      <c r="F181" s="1586"/>
      <c r="G181" s="1586"/>
      <c r="H181" s="1586"/>
      <c r="I181" s="1586"/>
      <c r="J181" s="1587"/>
    </row>
    <row r="182" spans="2:10" ht="13.5" thickBot="1">
      <c r="B182" s="70">
        <v>1</v>
      </c>
      <c r="C182" s="71">
        <v>2</v>
      </c>
      <c r="D182" s="71" t="s">
        <v>802</v>
      </c>
      <c r="E182" s="1654" t="s">
        <v>806</v>
      </c>
      <c r="F182" s="1654"/>
      <c r="G182" s="1697" t="s">
        <v>800</v>
      </c>
      <c r="H182" s="1697"/>
      <c r="I182" s="1581" t="s">
        <v>803</v>
      </c>
      <c r="J182" s="1595"/>
    </row>
    <row r="183" spans="2:10" ht="22.5">
      <c r="B183" s="101" t="s">
        <v>113</v>
      </c>
      <c r="C183" s="75" t="s">
        <v>114</v>
      </c>
      <c r="D183" s="102" t="s">
        <v>114</v>
      </c>
      <c r="E183" s="1705">
        <f>E184+E185</f>
        <v>0</v>
      </c>
      <c r="F183" s="1705"/>
      <c r="G183" s="1797">
        <f>G184</f>
        <v>0</v>
      </c>
      <c r="H183" s="1797"/>
      <c r="I183" s="1703" t="s">
        <v>1091</v>
      </c>
      <c r="J183" s="1704"/>
    </row>
    <row r="184" spans="2:10" ht="22.5">
      <c r="B184" s="78" t="s">
        <v>115</v>
      </c>
      <c r="C184" s="77" t="s">
        <v>116</v>
      </c>
      <c r="D184" s="103" t="s">
        <v>116</v>
      </c>
      <c r="E184" s="1699"/>
      <c r="F184" s="1699"/>
      <c r="G184" s="1706"/>
      <c r="H184" s="1706"/>
      <c r="I184" s="1701"/>
      <c r="J184" s="1702"/>
    </row>
    <row r="185" spans="2:10" ht="22.5">
      <c r="B185" s="93" t="s">
        <v>110</v>
      </c>
      <c r="C185" s="77" t="s">
        <v>117</v>
      </c>
      <c r="D185" s="103" t="s">
        <v>117</v>
      </c>
      <c r="E185" s="1699"/>
      <c r="F185" s="1699"/>
      <c r="G185" s="1700" t="s">
        <v>1091</v>
      </c>
      <c r="H185" s="1700"/>
      <c r="I185" s="1701"/>
      <c r="J185" s="1702"/>
    </row>
    <row r="186" spans="2:10" ht="22.5">
      <c r="B186" s="80" t="s">
        <v>118</v>
      </c>
      <c r="C186" s="77" t="s">
        <v>119</v>
      </c>
      <c r="D186" s="103" t="s">
        <v>119</v>
      </c>
      <c r="E186" s="1699">
        <f>E187+E190</f>
        <v>0</v>
      </c>
      <c r="F186" s="1699"/>
      <c r="G186" s="1706">
        <f>G190</f>
        <v>0</v>
      </c>
      <c r="H186" s="1706"/>
      <c r="I186" s="1701"/>
      <c r="J186" s="1702"/>
    </row>
    <row r="187" spans="2:10" ht="22.5">
      <c r="B187" s="78" t="s">
        <v>120</v>
      </c>
      <c r="C187" s="77" t="s">
        <v>121</v>
      </c>
      <c r="D187" s="103" t="s">
        <v>121</v>
      </c>
      <c r="E187" s="1699"/>
      <c r="F187" s="1699"/>
      <c r="G187" s="1706" t="s">
        <v>1091</v>
      </c>
      <c r="H187" s="1706"/>
      <c r="I187" s="1701"/>
      <c r="J187" s="1702"/>
    </row>
    <row r="188" spans="2:10" ht="22.5">
      <c r="B188" s="98" t="s">
        <v>122</v>
      </c>
      <c r="C188" s="77" t="s">
        <v>123</v>
      </c>
      <c r="D188" s="103" t="s">
        <v>123</v>
      </c>
      <c r="E188" s="1699"/>
      <c r="F188" s="1699"/>
      <c r="G188" s="1706" t="s">
        <v>1091</v>
      </c>
      <c r="H188" s="1706"/>
      <c r="I188" s="1701"/>
      <c r="J188" s="1702"/>
    </row>
    <row r="189" spans="2:10" ht="22.5">
      <c r="B189" s="98" t="s">
        <v>124</v>
      </c>
      <c r="C189" s="77" t="s">
        <v>125</v>
      </c>
      <c r="D189" s="103" t="s">
        <v>125</v>
      </c>
      <c r="E189" s="1699"/>
      <c r="F189" s="1699"/>
      <c r="G189" s="1700" t="s">
        <v>1091</v>
      </c>
      <c r="H189" s="1700"/>
      <c r="I189" s="1701"/>
      <c r="J189" s="1702"/>
    </row>
    <row r="190" spans="2:10" ht="22.5">
      <c r="B190" s="78" t="s">
        <v>126</v>
      </c>
      <c r="C190" s="77" t="s">
        <v>127</v>
      </c>
      <c r="D190" s="103" t="s">
        <v>127</v>
      </c>
      <c r="E190" s="1699">
        <f>E191</f>
        <v>0</v>
      </c>
      <c r="F190" s="1699"/>
      <c r="G190" s="1706">
        <f>G191</f>
        <v>0</v>
      </c>
      <c r="H190" s="1706"/>
      <c r="I190" s="1701"/>
      <c r="J190" s="1702"/>
    </row>
    <row r="191" spans="2:10" ht="22.5">
      <c r="B191" s="78" t="s">
        <v>128</v>
      </c>
      <c r="C191" s="77" t="s">
        <v>129</v>
      </c>
      <c r="D191" s="103" t="s">
        <v>129</v>
      </c>
      <c r="E191" s="1699"/>
      <c r="F191" s="1699"/>
      <c r="G191" s="1706"/>
      <c r="H191" s="1706"/>
      <c r="I191" s="1701"/>
      <c r="J191" s="1702"/>
    </row>
    <row r="192" spans="2:10" ht="22.5">
      <c r="B192" s="93" t="s">
        <v>130</v>
      </c>
      <c r="C192" s="77" t="s">
        <v>131</v>
      </c>
      <c r="D192" s="103" t="s">
        <v>131</v>
      </c>
      <c r="E192" s="1699"/>
      <c r="F192" s="1699"/>
      <c r="G192" s="1700" t="s">
        <v>1091</v>
      </c>
      <c r="H192" s="1700"/>
      <c r="I192" s="1701"/>
      <c r="J192" s="1702"/>
    </row>
    <row r="193" spans="2:10" ht="22.5">
      <c r="B193" s="99" t="s">
        <v>132</v>
      </c>
      <c r="C193" s="77" t="s">
        <v>133</v>
      </c>
      <c r="D193" s="103" t="s">
        <v>133</v>
      </c>
      <c r="E193" s="1699">
        <f>E195</f>
        <v>0</v>
      </c>
      <c r="F193" s="1699"/>
      <c r="G193" s="1706">
        <f>G195</f>
        <v>0</v>
      </c>
      <c r="H193" s="1706"/>
      <c r="I193" s="1701"/>
      <c r="J193" s="1702"/>
    </row>
    <row r="194" spans="2:10" ht="22.5">
      <c r="B194" s="78" t="s">
        <v>134</v>
      </c>
      <c r="C194" s="77" t="s">
        <v>135</v>
      </c>
      <c r="D194" s="103" t="s">
        <v>135</v>
      </c>
      <c r="E194" s="1699"/>
      <c r="F194" s="1699"/>
      <c r="G194" s="1706"/>
      <c r="H194" s="1706"/>
      <c r="I194" s="1701"/>
      <c r="J194" s="1702"/>
    </row>
    <row r="195" spans="2:10" ht="22.5">
      <c r="B195" s="93" t="s">
        <v>136</v>
      </c>
      <c r="C195" s="77" t="s">
        <v>137</v>
      </c>
      <c r="D195" s="103" t="s">
        <v>137</v>
      </c>
      <c r="E195" s="1699"/>
      <c r="F195" s="1699"/>
      <c r="G195" s="1706"/>
      <c r="H195" s="1706"/>
      <c r="I195" s="1701"/>
      <c r="J195" s="1702"/>
    </row>
    <row r="196" spans="2:10" ht="23.25" thickBot="1">
      <c r="B196" s="104" t="s">
        <v>138</v>
      </c>
      <c r="C196" s="82" t="s">
        <v>139</v>
      </c>
      <c r="D196" s="105" t="s">
        <v>139</v>
      </c>
      <c r="E196" s="1707"/>
      <c r="F196" s="1707"/>
      <c r="G196" s="1708" t="s">
        <v>1091</v>
      </c>
      <c r="H196" s="1708"/>
      <c r="I196" s="1709"/>
      <c r="J196" s="1710"/>
    </row>
    <row r="197" spans="2:10" ht="33" thickBot="1">
      <c r="B197" s="72" t="s">
        <v>140</v>
      </c>
      <c r="C197" s="73" t="s">
        <v>141</v>
      </c>
      <c r="D197" s="106" t="s">
        <v>141</v>
      </c>
      <c r="E197" s="1711">
        <f>E198+E201+E204</f>
        <v>0</v>
      </c>
      <c r="F197" s="1711"/>
      <c r="G197" s="1712">
        <f>G198+G201+G204</f>
        <v>0</v>
      </c>
      <c r="H197" s="1712"/>
      <c r="I197" s="1713">
        <f>I198+I201+I204</f>
        <v>0</v>
      </c>
      <c r="J197" s="1713"/>
    </row>
    <row r="198" spans="2:10" ht="22.5">
      <c r="B198" s="107" t="s">
        <v>142</v>
      </c>
      <c r="C198" s="85" t="s">
        <v>143</v>
      </c>
      <c r="D198" s="108" t="s">
        <v>143</v>
      </c>
      <c r="E198" s="1714">
        <f>E199+E200</f>
        <v>0</v>
      </c>
      <c r="F198" s="1714"/>
      <c r="G198" s="1715">
        <f>G199</f>
        <v>0</v>
      </c>
      <c r="H198" s="1715"/>
      <c r="I198" s="1716"/>
      <c r="J198" s="1717"/>
    </row>
    <row r="199" spans="2:10" ht="22.5">
      <c r="B199" s="78" t="s">
        <v>144</v>
      </c>
      <c r="C199" s="77" t="s">
        <v>145</v>
      </c>
      <c r="D199" s="103" t="s">
        <v>145</v>
      </c>
      <c r="E199" s="1699"/>
      <c r="F199" s="1699"/>
      <c r="G199" s="1706"/>
      <c r="H199" s="1706"/>
      <c r="I199" s="1701"/>
      <c r="J199" s="1702"/>
    </row>
    <row r="200" spans="2:10" ht="22.5">
      <c r="B200" s="93" t="s">
        <v>146</v>
      </c>
      <c r="C200" s="77" t="s">
        <v>147</v>
      </c>
      <c r="D200" s="103" t="s">
        <v>147</v>
      </c>
      <c r="E200" s="1699"/>
      <c r="F200" s="1699"/>
      <c r="G200" s="1700" t="s">
        <v>1091</v>
      </c>
      <c r="H200" s="1700"/>
      <c r="I200" s="1701"/>
      <c r="J200" s="1702"/>
    </row>
    <row r="201" spans="2:10" ht="22.5">
      <c r="B201" s="80" t="s">
        <v>148</v>
      </c>
      <c r="C201" s="77" t="s">
        <v>149</v>
      </c>
      <c r="D201" s="103" t="s">
        <v>149</v>
      </c>
      <c r="E201" s="1718">
        <f>E202+E203</f>
        <v>0</v>
      </c>
      <c r="F201" s="1718"/>
      <c r="G201" s="1719">
        <f>G202</f>
        <v>0</v>
      </c>
      <c r="H201" s="1719"/>
      <c r="I201" s="1701"/>
      <c r="J201" s="1702"/>
    </row>
    <row r="202" spans="2:10" ht="22.5">
      <c r="B202" s="93" t="s">
        <v>150</v>
      </c>
      <c r="C202" s="77" t="s">
        <v>151</v>
      </c>
      <c r="D202" s="103" t="s">
        <v>151</v>
      </c>
      <c r="E202" s="1699"/>
      <c r="F202" s="1699"/>
      <c r="G202" s="1706"/>
      <c r="H202" s="1706"/>
      <c r="I202" s="1701"/>
      <c r="J202" s="1702"/>
    </row>
    <row r="203" spans="2:10" ht="22.5">
      <c r="B203" s="93" t="s">
        <v>152</v>
      </c>
      <c r="C203" s="77" t="s">
        <v>153</v>
      </c>
      <c r="D203" s="103" t="s">
        <v>153</v>
      </c>
      <c r="E203" s="1699"/>
      <c r="F203" s="1699"/>
      <c r="G203" s="1700" t="s">
        <v>1091</v>
      </c>
      <c r="H203" s="1700"/>
      <c r="I203" s="1701"/>
      <c r="J203" s="1702"/>
    </row>
    <row r="204" spans="2:10" ht="22.5">
      <c r="B204" s="80" t="s">
        <v>154</v>
      </c>
      <c r="C204" s="77" t="s">
        <v>155</v>
      </c>
      <c r="D204" s="103" t="s">
        <v>155</v>
      </c>
      <c r="E204" s="1718">
        <f>E205+E206</f>
        <v>0</v>
      </c>
      <c r="F204" s="1718"/>
      <c r="G204" s="1719"/>
      <c r="H204" s="1719"/>
      <c r="I204" s="1701"/>
      <c r="J204" s="1702"/>
    </row>
    <row r="205" spans="2:10" ht="22.5">
      <c r="B205" s="93" t="s">
        <v>156</v>
      </c>
      <c r="C205" s="77" t="s">
        <v>157</v>
      </c>
      <c r="D205" s="103" t="s">
        <v>157</v>
      </c>
      <c r="E205" s="1699"/>
      <c r="F205" s="1699"/>
      <c r="G205" s="1706" t="s">
        <v>1091</v>
      </c>
      <c r="H205" s="1706"/>
      <c r="I205" s="1701"/>
      <c r="J205" s="1702"/>
    </row>
    <row r="206" spans="2:10" ht="22.5">
      <c r="B206" s="93" t="s">
        <v>158</v>
      </c>
      <c r="C206" s="77" t="s">
        <v>159</v>
      </c>
      <c r="D206" s="103" t="s">
        <v>159</v>
      </c>
      <c r="E206" s="1699"/>
      <c r="F206" s="1699"/>
      <c r="G206" s="1700" t="s">
        <v>1091</v>
      </c>
      <c r="H206" s="1700"/>
      <c r="I206" s="1701"/>
      <c r="J206" s="1702"/>
    </row>
    <row r="207" spans="2:10" ht="22.5">
      <c r="B207" s="80" t="s">
        <v>160</v>
      </c>
      <c r="C207" s="77" t="s">
        <v>161</v>
      </c>
      <c r="D207" s="103" t="s">
        <v>161</v>
      </c>
      <c r="E207" s="1699"/>
      <c r="F207" s="1699"/>
      <c r="G207" s="1706" t="s">
        <v>1091</v>
      </c>
      <c r="H207" s="1706"/>
      <c r="I207" s="1701"/>
      <c r="J207" s="1702"/>
    </row>
    <row r="208" spans="2:10" ht="22.5">
      <c r="B208" s="78" t="s">
        <v>162</v>
      </c>
      <c r="C208" s="77" t="s">
        <v>163</v>
      </c>
      <c r="D208" s="103" t="s">
        <v>163</v>
      </c>
      <c r="E208" s="1699"/>
      <c r="F208" s="1699"/>
      <c r="G208" s="1706" t="s">
        <v>1091</v>
      </c>
      <c r="H208" s="1706"/>
      <c r="I208" s="1701"/>
      <c r="J208" s="1702"/>
    </row>
    <row r="209" spans="2:10" ht="23.25" thickBot="1">
      <c r="B209" s="100" t="s">
        <v>164</v>
      </c>
      <c r="C209" s="88" t="s">
        <v>165</v>
      </c>
      <c r="D209" s="109" t="s">
        <v>165</v>
      </c>
      <c r="E209" s="1720"/>
      <c r="F209" s="1720"/>
      <c r="G209" s="1708" t="s">
        <v>1091</v>
      </c>
      <c r="H209" s="1708"/>
      <c r="I209" s="1709"/>
      <c r="J209" s="1710"/>
    </row>
    <row r="210" spans="2:13" s="112" customFormat="1" ht="22.5" thickBot="1">
      <c r="B210" s="72" t="s">
        <v>166</v>
      </c>
      <c r="C210" s="110" t="s">
        <v>167</v>
      </c>
      <c r="D210" s="111" t="s">
        <v>167</v>
      </c>
      <c r="E210" s="1721">
        <f>E14+E28+E159+E170+E106</f>
        <v>11645</v>
      </c>
      <c r="F210" s="1721"/>
      <c r="G210" s="1721">
        <f>G14+G28+G159+G170</f>
        <v>6274</v>
      </c>
      <c r="H210" s="1721"/>
      <c r="I210" s="1722" t="s">
        <v>1091</v>
      </c>
      <c r="J210" s="1723"/>
      <c r="L210" s="113"/>
      <c r="M210" s="113"/>
    </row>
    <row r="211" spans="2:13" ht="13.5" thickBot="1">
      <c r="B211" s="72" t="s">
        <v>168</v>
      </c>
      <c r="C211" s="73" t="s">
        <v>169</v>
      </c>
      <c r="D211" s="106" t="s">
        <v>169</v>
      </c>
      <c r="E211" s="1724"/>
      <c r="F211" s="1724"/>
      <c r="G211" s="1721" t="s">
        <v>1091</v>
      </c>
      <c r="H211" s="1721"/>
      <c r="I211" s="1722" t="s">
        <v>1091</v>
      </c>
      <c r="J211" s="1723"/>
      <c r="L211" s="114"/>
      <c r="M211" s="114"/>
    </row>
    <row r="212" spans="2:10" ht="12.75">
      <c r="B212" s="74" t="s">
        <v>170</v>
      </c>
      <c r="C212" s="75" t="s">
        <v>171</v>
      </c>
      <c r="D212" s="102" t="s">
        <v>171</v>
      </c>
      <c r="E212" s="1705"/>
      <c r="F212" s="1705"/>
      <c r="G212" s="1725" t="s">
        <v>1091</v>
      </c>
      <c r="H212" s="1725"/>
      <c r="I212" s="1726" t="s">
        <v>1091</v>
      </c>
      <c r="J212" s="1727"/>
    </row>
    <row r="213" spans="2:10" ht="12.75">
      <c r="B213" s="94" t="s">
        <v>172</v>
      </c>
      <c r="C213" s="77" t="s">
        <v>173</v>
      </c>
      <c r="D213" s="103" t="s">
        <v>173</v>
      </c>
      <c r="E213" s="1699"/>
      <c r="F213" s="1699"/>
      <c r="G213" s="1728" t="s">
        <v>1091</v>
      </c>
      <c r="H213" s="1728"/>
      <c r="I213" s="1729" t="s">
        <v>1091</v>
      </c>
      <c r="J213" s="1730"/>
    </row>
    <row r="214" spans="2:10" ht="12.75">
      <c r="B214" s="94" t="s">
        <v>174</v>
      </c>
      <c r="C214" s="77" t="s">
        <v>175</v>
      </c>
      <c r="D214" s="103" t="s">
        <v>175</v>
      </c>
      <c r="E214" s="1699"/>
      <c r="F214" s="1699"/>
      <c r="G214" s="1728" t="s">
        <v>1091</v>
      </c>
      <c r="H214" s="1728"/>
      <c r="I214" s="1729" t="s">
        <v>1091</v>
      </c>
      <c r="J214" s="1730"/>
    </row>
    <row r="215" spans="2:10" ht="12.75">
      <c r="B215" s="94" t="s">
        <v>176</v>
      </c>
      <c r="C215" s="77" t="s">
        <v>177</v>
      </c>
      <c r="D215" s="103" t="s">
        <v>177</v>
      </c>
      <c r="E215" s="1699"/>
      <c r="F215" s="1699"/>
      <c r="G215" s="1728" t="s">
        <v>1091</v>
      </c>
      <c r="H215" s="1728"/>
      <c r="I215" s="1729" t="s">
        <v>1091</v>
      </c>
      <c r="J215" s="1730"/>
    </row>
    <row r="216" spans="2:10" ht="12.75">
      <c r="B216" s="94" t="s">
        <v>178</v>
      </c>
      <c r="C216" s="77" t="s">
        <v>179</v>
      </c>
      <c r="D216" s="103" t="s">
        <v>179</v>
      </c>
      <c r="E216" s="1699"/>
      <c r="F216" s="1699"/>
      <c r="G216" s="1728" t="s">
        <v>1091</v>
      </c>
      <c r="H216" s="1728"/>
      <c r="I216" s="1729" t="s">
        <v>1091</v>
      </c>
      <c r="J216" s="1730"/>
    </row>
    <row r="217" spans="2:10" ht="12.75">
      <c r="B217" s="94" t="s">
        <v>180</v>
      </c>
      <c r="C217" s="77" t="s">
        <v>181</v>
      </c>
      <c r="D217" s="103" t="s">
        <v>181</v>
      </c>
      <c r="E217" s="1699"/>
      <c r="F217" s="1699"/>
      <c r="G217" s="1728" t="s">
        <v>1091</v>
      </c>
      <c r="H217" s="1728"/>
      <c r="I217" s="1729" t="s">
        <v>1091</v>
      </c>
      <c r="J217" s="1730"/>
    </row>
    <row r="218" spans="2:10" ht="12.75">
      <c r="B218" s="94" t="s">
        <v>182</v>
      </c>
      <c r="C218" s="77" t="s">
        <v>183</v>
      </c>
      <c r="D218" s="103" t="s">
        <v>183</v>
      </c>
      <c r="E218" s="1699"/>
      <c r="F218" s="1699"/>
      <c r="G218" s="1728" t="s">
        <v>1091</v>
      </c>
      <c r="H218" s="1728"/>
      <c r="I218" s="1729" t="s">
        <v>1091</v>
      </c>
      <c r="J218" s="1730"/>
    </row>
    <row r="219" spans="2:10" ht="12.75">
      <c r="B219" s="94" t="s">
        <v>184</v>
      </c>
      <c r="C219" s="77" t="s">
        <v>185</v>
      </c>
      <c r="D219" s="103" t="s">
        <v>185</v>
      </c>
      <c r="E219" s="1699"/>
      <c r="F219" s="1699"/>
      <c r="G219" s="1728" t="s">
        <v>1091</v>
      </c>
      <c r="H219" s="1728"/>
      <c r="I219" s="1729" t="s">
        <v>1091</v>
      </c>
      <c r="J219" s="1730"/>
    </row>
    <row r="220" spans="2:10" ht="12.75">
      <c r="B220" s="80" t="s">
        <v>186</v>
      </c>
      <c r="C220" s="77" t="s">
        <v>187</v>
      </c>
      <c r="D220" s="103" t="s">
        <v>187</v>
      </c>
      <c r="E220" s="1699"/>
      <c r="F220" s="1699"/>
      <c r="G220" s="1728" t="s">
        <v>1091</v>
      </c>
      <c r="H220" s="1728"/>
      <c r="I220" s="1729" t="s">
        <v>1091</v>
      </c>
      <c r="J220" s="1730"/>
    </row>
    <row r="221" spans="2:10" ht="12.75">
      <c r="B221" s="94" t="s">
        <v>188</v>
      </c>
      <c r="C221" s="77" t="s">
        <v>189</v>
      </c>
      <c r="D221" s="103" t="s">
        <v>189</v>
      </c>
      <c r="E221" s="1699"/>
      <c r="F221" s="1699"/>
      <c r="G221" s="1728" t="s">
        <v>1091</v>
      </c>
      <c r="H221" s="1728"/>
      <c r="I221" s="1729" t="s">
        <v>1091</v>
      </c>
      <c r="J221" s="1730"/>
    </row>
    <row r="222" spans="2:10" ht="12.75">
      <c r="B222" s="94" t="s">
        <v>190</v>
      </c>
      <c r="C222" s="77" t="s">
        <v>191</v>
      </c>
      <c r="D222" s="103" t="s">
        <v>191</v>
      </c>
      <c r="E222" s="1699"/>
      <c r="F222" s="1699"/>
      <c r="G222" s="1728" t="s">
        <v>1091</v>
      </c>
      <c r="H222" s="1728"/>
      <c r="I222" s="1729" t="s">
        <v>1091</v>
      </c>
      <c r="J222" s="1730"/>
    </row>
    <row r="223" spans="2:10" ht="12.75">
      <c r="B223" s="94" t="s">
        <v>192</v>
      </c>
      <c r="C223" s="77" t="s">
        <v>193</v>
      </c>
      <c r="D223" s="103" t="s">
        <v>193</v>
      </c>
      <c r="E223" s="1699"/>
      <c r="F223" s="1699"/>
      <c r="G223" s="1728" t="s">
        <v>1091</v>
      </c>
      <c r="H223" s="1728"/>
      <c r="I223" s="1729" t="s">
        <v>1091</v>
      </c>
      <c r="J223" s="1730"/>
    </row>
    <row r="224" spans="2:10" ht="15" customHeight="1">
      <c r="B224" s="94" t="s">
        <v>194</v>
      </c>
      <c r="C224" s="77" t="s">
        <v>195</v>
      </c>
      <c r="D224" s="103" t="s">
        <v>195</v>
      </c>
      <c r="E224" s="1699"/>
      <c r="F224" s="1699"/>
      <c r="G224" s="1728" t="s">
        <v>1091</v>
      </c>
      <c r="H224" s="1728"/>
      <c r="I224" s="1729" t="s">
        <v>1091</v>
      </c>
      <c r="J224" s="1730"/>
    </row>
    <row r="225" spans="2:10" ht="22.5">
      <c r="B225" s="94" t="s">
        <v>196</v>
      </c>
      <c r="C225" s="77" t="s">
        <v>197</v>
      </c>
      <c r="D225" s="103" t="s">
        <v>197</v>
      </c>
      <c r="E225" s="1699"/>
      <c r="F225" s="1699"/>
      <c r="G225" s="1728" t="s">
        <v>1091</v>
      </c>
      <c r="H225" s="1728"/>
      <c r="I225" s="1729" t="s">
        <v>1091</v>
      </c>
      <c r="J225" s="1730"/>
    </row>
    <row r="226" spans="2:10" ht="13.5" thickBot="1">
      <c r="B226" s="100" t="s">
        <v>198</v>
      </c>
      <c r="C226" s="88" t="s">
        <v>199</v>
      </c>
      <c r="D226" s="109" t="s">
        <v>199</v>
      </c>
      <c r="E226" s="1720"/>
      <c r="F226" s="1720"/>
      <c r="G226" s="1731" t="s">
        <v>1091</v>
      </c>
      <c r="H226" s="1731"/>
      <c r="I226" s="1732" t="s">
        <v>1091</v>
      </c>
      <c r="J226" s="1733"/>
    </row>
    <row r="227" spans="2:10" ht="19.5" thickBot="1">
      <c r="B227" s="115"/>
      <c r="C227" s="89"/>
      <c r="D227" s="89"/>
      <c r="E227" s="90"/>
      <c r="F227" s="90"/>
      <c r="G227" s="91"/>
      <c r="H227" s="91"/>
      <c r="I227" s="89"/>
      <c r="J227" s="89"/>
    </row>
    <row r="228" spans="2:10" ht="12.75">
      <c r="B228" s="1646" t="s">
        <v>1081</v>
      </c>
      <c r="C228" s="1692" t="s">
        <v>1082</v>
      </c>
      <c r="D228" s="1599" t="s">
        <v>1082</v>
      </c>
      <c r="E228" s="1695" t="s">
        <v>1083</v>
      </c>
      <c r="F228" s="1695"/>
      <c r="G228" s="1604" t="s">
        <v>112</v>
      </c>
      <c r="H228" s="1604"/>
      <c r="I228" s="1582" t="s">
        <v>1085</v>
      </c>
      <c r="J228" s="1583"/>
    </row>
    <row r="229" spans="2:10" ht="12.75">
      <c r="B229" s="1647"/>
      <c r="C229" s="1693"/>
      <c r="D229" s="1600"/>
      <c r="E229" s="1696"/>
      <c r="F229" s="1696"/>
      <c r="G229" s="1605"/>
      <c r="H229" s="1605"/>
      <c r="I229" s="1584"/>
      <c r="J229" s="1585"/>
    </row>
    <row r="230" spans="2:10" ht="14.25" thickBot="1">
      <c r="B230" s="1648"/>
      <c r="C230" s="1694"/>
      <c r="D230" s="1601"/>
      <c r="E230" s="1586" t="s">
        <v>1086</v>
      </c>
      <c r="F230" s="1586"/>
      <c r="G230" s="1586"/>
      <c r="H230" s="1586"/>
      <c r="I230" s="1586"/>
      <c r="J230" s="1587"/>
    </row>
    <row r="231" spans="2:10" ht="13.5" thickBot="1">
      <c r="B231" s="70">
        <v>1</v>
      </c>
      <c r="C231" s="71">
        <v>2</v>
      </c>
      <c r="D231" s="71">
        <v>2</v>
      </c>
      <c r="E231" s="1654">
        <v>3</v>
      </c>
      <c r="F231" s="1654"/>
      <c r="G231" s="1697">
        <v>4</v>
      </c>
      <c r="H231" s="1697"/>
      <c r="I231" s="1581">
        <v>5</v>
      </c>
      <c r="J231" s="1595"/>
    </row>
    <row r="232" spans="2:10" ht="12.75">
      <c r="B232" s="116" t="s">
        <v>200</v>
      </c>
      <c r="C232" s="75" t="s">
        <v>201</v>
      </c>
      <c r="D232" s="75" t="s">
        <v>201</v>
      </c>
      <c r="E232" s="1734"/>
      <c r="F232" s="1734"/>
      <c r="G232" s="1735"/>
      <c r="H232" s="1735"/>
      <c r="I232" s="1703"/>
      <c r="J232" s="1704"/>
    </row>
    <row r="233" spans="2:10" ht="12.75">
      <c r="B233" s="93" t="s">
        <v>202</v>
      </c>
      <c r="C233" s="77" t="s">
        <v>203</v>
      </c>
      <c r="D233" s="77" t="s">
        <v>203</v>
      </c>
      <c r="E233" s="1736"/>
      <c r="F233" s="1736"/>
      <c r="G233" s="1737"/>
      <c r="H233" s="1737"/>
      <c r="I233" s="1701"/>
      <c r="J233" s="1702"/>
    </row>
    <row r="234" spans="2:10" ht="12.75">
      <c r="B234" s="93" t="s">
        <v>204</v>
      </c>
      <c r="C234" s="77" t="s">
        <v>205</v>
      </c>
      <c r="D234" s="77" t="s">
        <v>205</v>
      </c>
      <c r="E234" s="1736"/>
      <c r="F234" s="1736"/>
      <c r="G234" s="1737"/>
      <c r="H234" s="1737"/>
      <c r="I234" s="1701"/>
      <c r="J234" s="1702"/>
    </row>
    <row r="235" spans="2:10" ht="12.75">
      <c r="B235" s="80" t="s">
        <v>206</v>
      </c>
      <c r="C235" s="77" t="s">
        <v>207</v>
      </c>
      <c r="D235" s="77" t="s">
        <v>207</v>
      </c>
      <c r="E235" s="1736"/>
      <c r="F235" s="1736"/>
      <c r="G235" s="1737"/>
      <c r="H235" s="1737"/>
      <c r="I235" s="1701"/>
      <c r="J235" s="1702"/>
    </row>
    <row r="236" spans="2:10" ht="12.75">
      <c r="B236" s="94" t="s">
        <v>208</v>
      </c>
      <c r="C236" s="77" t="s">
        <v>209</v>
      </c>
      <c r="D236" s="77" t="s">
        <v>209</v>
      </c>
      <c r="E236" s="1736"/>
      <c r="F236" s="1736"/>
      <c r="G236" s="1737"/>
      <c r="H236" s="1737"/>
      <c r="I236" s="1701"/>
      <c r="J236" s="1702"/>
    </row>
    <row r="237" spans="2:10" ht="12.75">
      <c r="B237" s="94" t="s">
        <v>210</v>
      </c>
      <c r="C237" s="77" t="s">
        <v>211</v>
      </c>
      <c r="D237" s="77" t="s">
        <v>211</v>
      </c>
      <c r="E237" s="1736"/>
      <c r="F237" s="1736"/>
      <c r="G237" s="1737"/>
      <c r="H237" s="1737"/>
      <c r="I237" s="1701"/>
      <c r="J237" s="1702"/>
    </row>
    <row r="238" spans="2:10" ht="13.5" thickBot="1">
      <c r="B238" s="117" t="s">
        <v>212</v>
      </c>
      <c r="C238" s="82" t="s">
        <v>213</v>
      </c>
      <c r="D238" s="82" t="s">
        <v>213</v>
      </c>
      <c r="E238" s="1738"/>
      <c r="F238" s="1738"/>
      <c r="G238" s="1739"/>
      <c r="H238" s="1739"/>
      <c r="I238" s="1740"/>
      <c r="J238" s="1741"/>
    </row>
    <row r="239" spans="2:10" ht="13.5" thickBot="1">
      <c r="B239" s="72" t="s">
        <v>214</v>
      </c>
      <c r="C239" s="73" t="s">
        <v>215</v>
      </c>
      <c r="D239" s="73" t="s">
        <v>215</v>
      </c>
      <c r="E239" s="1654">
        <f>E240+E241+E246+E261</f>
        <v>3</v>
      </c>
      <c r="F239" s="1654"/>
      <c r="G239" s="1697">
        <f>G240+G241+G246+G261</f>
        <v>3</v>
      </c>
      <c r="H239" s="1697"/>
      <c r="I239" s="1742"/>
      <c r="J239" s="1743"/>
    </row>
    <row r="240" spans="2:10" ht="12.75">
      <c r="B240" s="84" t="s">
        <v>216</v>
      </c>
      <c r="C240" s="85" t="s">
        <v>217</v>
      </c>
      <c r="D240" s="85" t="s">
        <v>217</v>
      </c>
      <c r="E240" s="1744">
        <v>3</v>
      </c>
      <c r="F240" s="1744"/>
      <c r="G240" s="1745">
        <v>3</v>
      </c>
      <c r="H240" s="1745"/>
      <c r="I240" s="1716"/>
      <c r="J240" s="1717"/>
    </row>
    <row r="241" spans="2:10" ht="12.75">
      <c r="B241" s="80" t="s">
        <v>218</v>
      </c>
      <c r="C241" s="77" t="s">
        <v>219</v>
      </c>
      <c r="D241" s="77" t="s">
        <v>219</v>
      </c>
      <c r="E241" s="1736"/>
      <c r="F241" s="1736"/>
      <c r="G241" s="1737"/>
      <c r="H241" s="1737"/>
      <c r="I241" s="1701"/>
      <c r="J241" s="1702"/>
    </row>
    <row r="242" spans="2:10" ht="12.75">
      <c r="B242" s="94" t="s">
        <v>220</v>
      </c>
      <c r="C242" s="77" t="s">
        <v>221</v>
      </c>
      <c r="D242" s="77" t="s">
        <v>221</v>
      </c>
      <c r="E242" s="1736"/>
      <c r="F242" s="1736"/>
      <c r="G242" s="1737"/>
      <c r="H242" s="1737"/>
      <c r="I242" s="1701"/>
      <c r="J242" s="1702"/>
    </row>
    <row r="243" spans="2:10" ht="12.75">
      <c r="B243" s="94" t="s">
        <v>222</v>
      </c>
      <c r="C243" s="77" t="s">
        <v>223</v>
      </c>
      <c r="D243" s="77" t="s">
        <v>223</v>
      </c>
      <c r="E243" s="1736"/>
      <c r="F243" s="1736"/>
      <c r="G243" s="1737"/>
      <c r="H243" s="1737"/>
      <c r="I243" s="1701"/>
      <c r="J243" s="1702"/>
    </row>
    <row r="244" spans="2:10" ht="12.75">
      <c r="B244" s="94" t="s">
        <v>224</v>
      </c>
      <c r="C244" s="77" t="s">
        <v>225</v>
      </c>
      <c r="D244" s="77" t="s">
        <v>225</v>
      </c>
      <c r="E244" s="1736"/>
      <c r="F244" s="1736"/>
      <c r="G244" s="1737"/>
      <c r="H244" s="1737"/>
      <c r="I244" s="1701"/>
      <c r="J244" s="1702"/>
    </row>
    <row r="245" spans="2:10" ht="12.75">
      <c r="B245" s="94" t="s">
        <v>226</v>
      </c>
      <c r="C245" s="77" t="s">
        <v>227</v>
      </c>
      <c r="D245" s="77" t="s">
        <v>227</v>
      </c>
      <c r="E245" s="1736"/>
      <c r="F245" s="1736"/>
      <c r="G245" s="1737"/>
      <c r="H245" s="1737"/>
      <c r="I245" s="1701"/>
      <c r="J245" s="1702"/>
    </row>
    <row r="246" spans="2:10" ht="12.75">
      <c r="B246" s="80" t="s">
        <v>228</v>
      </c>
      <c r="C246" s="77" t="s">
        <v>229</v>
      </c>
      <c r="D246" s="77" t="s">
        <v>229</v>
      </c>
      <c r="E246" s="1736"/>
      <c r="F246" s="1736"/>
      <c r="G246" s="1737"/>
      <c r="H246" s="1737"/>
      <c r="I246" s="1701"/>
      <c r="J246" s="1702"/>
    </row>
    <row r="247" spans="2:10" ht="22.5">
      <c r="B247" s="94" t="s">
        <v>230</v>
      </c>
      <c r="C247" s="77" t="s">
        <v>231</v>
      </c>
      <c r="D247" s="77" t="s">
        <v>231</v>
      </c>
      <c r="E247" s="1736"/>
      <c r="F247" s="1736"/>
      <c r="G247" s="1737"/>
      <c r="H247" s="1737"/>
      <c r="I247" s="1701"/>
      <c r="J247" s="1702"/>
    </row>
    <row r="248" spans="2:10" ht="22.5">
      <c r="B248" s="93" t="s">
        <v>232</v>
      </c>
      <c r="C248" s="77" t="s">
        <v>233</v>
      </c>
      <c r="D248" s="77" t="s">
        <v>233</v>
      </c>
      <c r="E248" s="1736"/>
      <c r="F248" s="1736"/>
      <c r="G248" s="1737"/>
      <c r="H248" s="1737"/>
      <c r="I248" s="1701"/>
      <c r="J248" s="1702"/>
    </row>
    <row r="249" spans="2:10" ht="22.5">
      <c r="B249" s="93" t="s">
        <v>234</v>
      </c>
      <c r="C249" s="77" t="s">
        <v>235</v>
      </c>
      <c r="D249" s="77" t="s">
        <v>235</v>
      </c>
      <c r="E249" s="1736"/>
      <c r="F249" s="1736"/>
      <c r="G249" s="1737"/>
      <c r="H249" s="1737"/>
      <c r="I249" s="1701"/>
      <c r="J249" s="1702"/>
    </row>
    <row r="250" spans="2:10" ht="12.75">
      <c r="B250" s="93" t="s">
        <v>236</v>
      </c>
      <c r="C250" s="77" t="s">
        <v>237</v>
      </c>
      <c r="D250" s="77" t="s">
        <v>237</v>
      </c>
      <c r="E250" s="1736"/>
      <c r="F250" s="1736"/>
      <c r="G250" s="1737"/>
      <c r="H250" s="1737"/>
      <c r="I250" s="1701"/>
      <c r="J250" s="1702"/>
    </row>
    <row r="251" spans="2:10" ht="22.5">
      <c r="B251" s="93" t="s">
        <v>238</v>
      </c>
      <c r="C251" s="77" t="s">
        <v>239</v>
      </c>
      <c r="D251" s="77" t="s">
        <v>239</v>
      </c>
      <c r="E251" s="1736"/>
      <c r="F251" s="1736"/>
      <c r="G251" s="1737"/>
      <c r="H251" s="1737"/>
      <c r="I251" s="1701"/>
      <c r="J251" s="1702"/>
    </row>
    <row r="252" spans="2:10" ht="12.75">
      <c r="B252" s="93" t="s">
        <v>240</v>
      </c>
      <c r="C252" s="77" t="s">
        <v>241</v>
      </c>
      <c r="D252" s="77" t="s">
        <v>241</v>
      </c>
      <c r="E252" s="1736"/>
      <c r="F252" s="1736"/>
      <c r="G252" s="1737"/>
      <c r="H252" s="1737"/>
      <c r="I252" s="1701"/>
      <c r="J252" s="1702"/>
    </row>
    <row r="253" spans="2:10" ht="22.5">
      <c r="B253" s="94" t="s">
        <v>242</v>
      </c>
      <c r="C253" s="77" t="s">
        <v>243</v>
      </c>
      <c r="D253" s="77" t="s">
        <v>243</v>
      </c>
      <c r="E253" s="1736"/>
      <c r="F253" s="1736"/>
      <c r="G253" s="1737"/>
      <c r="H253" s="1737"/>
      <c r="I253" s="1701"/>
      <c r="J253" s="1702"/>
    </row>
    <row r="254" spans="2:10" ht="22.5">
      <c r="B254" s="93" t="s">
        <v>244</v>
      </c>
      <c r="C254" s="77" t="s">
        <v>245</v>
      </c>
      <c r="D254" s="77" t="s">
        <v>245</v>
      </c>
      <c r="E254" s="1736"/>
      <c r="F254" s="1736"/>
      <c r="G254" s="1737"/>
      <c r="H254" s="1737"/>
      <c r="I254" s="1701"/>
      <c r="J254" s="1702"/>
    </row>
    <row r="255" spans="2:10" ht="22.5">
      <c r="B255" s="93" t="s">
        <v>246</v>
      </c>
      <c r="C255" s="77" t="s">
        <v>247</v>
      </c>
      <c r="D255" s="77" t="s">
        <v>247</v>
      </c>
      <c r="E255" s="1736"/>
      <c r="F255" s="1736"/>
      <c r="G255" s="1737"/>
      <c r="H255" s="1737"/>
      <c r="I255" s="1701"/>
      <c r="J255" s="1702"/>
    </row>
    <row r="256" spans="2:10" ht="12.75">
      <c r="B256" s="93" t="s">
        <v>248</v>
      </c>
      <c r="C256" s="77" t="s">
        <v>249</v>
      </c>
      <c r="D256" s="77" t="s">
        <v>249</v>
      </c>
      <c r="E256" s="1736"/>
      <c r="F256" s="1736"/>
      <c r="G256" s="1737"/>
      <c r="H256" s="1737"/>
      <c r="I256" s="1701"/>
      <c r="J256" s="1702"/>
    </row>
    <row r="257" spans="2:10" ht="22.5">
      <c r="B257" s="93" t="s">
        <v>250</v>
      </c>
      <c r="C257" s="77" t="s">
        <v>251</v>
      </c>
      <c r="D257" s="77" t="s">
        <v>251</v>
      </c>
      <c r="E257" s="1736"/>
      <c r="F257" s="1736"/>
      <c r="G257" s="1737"/>
      <c r="H257" s="1737"/>
      <c r="I257" s="1701"/>
      <c r="J257" s="1702"/>
    </row>
    <row r="258" spans="2:10" ht="12.75">
      <c r="B258" s="93" t="s">
        <v>252</v>
      </c>
      <c r="C258" s="77" t="s">
        <v>253</v>
      </c>
      <c r="D258" s="77" t="s">
        <v>253</v>
      </c>
      <c r="E258" s="1736"/>
      <c r="F258" s="1736"/>
      <c r="G258" s="1737"/>
      <c r="H258" s="1737"/>
      <c r="I258" s="1701"/>
      <c r="J258" s="1702"/>
    </row>
    <row r="259" spans="2:10" ht="12.75">
      <c r="B259" s="80" t="s">
        <v>254</v>
      </c>
      <c r="C259" s="77" t="s">
        <v>255</v>
      </c>
      <c r="D259" s="77" t="s">
        <v>255</v>
      </c>
      <c r="E259" s="1736"/>
      <c r="F259" s="1736"/>
      <c r="G259" s="1737"/>
      <c r="H259" s="1737"/>
      <c r="I259" s="1701"/>
      <c r="J259" s="1702"/>
    </row>
    <row r="260" spans="2:10" ht="12.75">
      <c r="B260" s="80" t="s">
        <v>256</v>
      </c>
      <c r="C260" s="77" t="s">
        <v>257</v>
      </c>
      <c r="D260" s="77" t="s">
        <v>257</v>
      </c>
      <c r="E260" s="1736"/>
      <c r="F260" s="1736"/>
      <c r="G260" s="1737"/>
      <c r="H260" s="1737"/>
      <c r="I260" s="1701"/>
      <c r="J260" s="1702"/>
    </row>
    <row r="261" spans="2:10" ht="12.75">
      <c r="B261" s="80" t="s">
        <v>258</v>
      </c>
      <c r="C261" s="77" t="s">
        <v>259</v>
      </c>
      <c r="D261" s="77" t="s">
        <v>259</v>
      </c>
      <c r="E261" s="1736"/>
      <c r="F261" s="1736"/>
      <c r="G261" s="1737"/>
      <c r="H261" s="1737"/>
      <c r="I261" s="1701"/>
      <c r="J261" s="1702"/>
    </row>
    <row r="262" spans="2:10" ht="12.75">
      <c r="B262" s="94" t="s">
        <v>260</v>
      </c>
      <c r="C262" s="77" t="s">
        <v>261</v>
      </c>
      <c r="D262" s="77" t="s">
        <v>261</v>
      </c>
      <c r="E262" s="1736"/>
      <c r="F262" s="1736"/>
      <c r="G262" s="1737"/>
      <c r="H262" s="1737"/>
      <c r="I262" s="1701"/>
      <c r="J262" s="1702"/>
    </row>
    <row r="263" spans="2:10" ht="13.5" thickBot="1">
      <c r="B263" s="117" t="s">
        <v>262</v>
      </c>
      <c r="C263" s="82" t="s">
        <v>263</v>
      </c>
      <c r="D263" s="82" t="s">
        <v>263</v>
      </c>
      <c r="E263" s="1738"/>
      <c r="F263" s="1738"/>
      <c r="G263" s="1739"/>
      <c r="H263" s="1739"/>
      <c r="I263" s="1740"/>
      <c r="J263" s="1741"/>
    </row>
    <row r="264" spans="2:10" ht="13.5" thickBot="1">
      <c r="B264" s="72" t="s">
        <v>264</v>
      </c>
      <c r="C264" s="73" t="s">
        <v>265</v>
      </c>
      <c r="D264" s="73" t="s">
        <v>266</v>
      </c>
      <c r="E264" s="1654"/>
      <c r="F264" s="1654"/>
      <c r="G264" s="1697"/>
      <c r="H264" s="1697"/>
      <c r="I264" s="1742"/>
      <c r="J264" s="1743"/>
    </row>
    <row r="265" spans="2:10" ht="12.75">
      <c r="B265" s="84" t="s">
        <v>267</v>
      </c>
      <c r="C265" s="85" t="s">
        <v>268</v>
      </c>
      <c r="D265" s="85" t="s">
        <v>269</v>
      </c>
      <c r="E265" s="1744"/>
      <c r="F265" s="1744"/>
      <c r="G265" s="1745"/>
      <c r="H265" s="1745"/>
      <c r="I265" s="1716"/>
      <c r="J265" s="1717"/>
    </row>
    <row r="266" spans="2:10" ht="12.75">
      <c r="B266" s="80" t="s">
        <v>270</v>
      </c>
      <c r="C266" s="77" t="s">
        <v>271</v>
      </c>
      <c r="D266" s="77" t="s">
        <v>265</v>
      </c>
      <c r="E266" s="1736"/>
      <c r="F266" s="1736"/>
      <c r="G266" s="1737"/>
      <c r="H266" s="1737"/>
      <c r="I266" s="1701"/>
      <c r="J266" s="1702"/>
    </row>
    <row r="267" spans="2:10" ht="12.75">
      <c r="B267" s="80" t="s">
        <v>272</v>
      </c>
      <c r="C267" s="77" t="s">
        <v>273</v>
      </c>
      <c r="D267" s="77" t="s">
        <v>268</v>
      </c>
      <c r="E267" s="1736"/>
      <c r="F267" s="1736"/>
      <c r="G267" s="1737"/>
      <c r="H267" s="1737"/>
      <c r="I267" s="1701"/>
      <c r="J267" s="1702"/>
    </row>
    <row r="268" spans="2:10" ht="13.5" thickBot="1">
      <c r="B268" s="81" t="s">
        <v>274</v>
      </c>
      <c r="C268" s="82" t="s">
        <v>275</v>
      </c>
      <c r="D268" s="82" t="s">
        <v>271</v>
      </c>
      <c r="E268" s="1738"/>
      <c r="F268" s="1738"/>
      <c r="G268" s="1739"/>
      <c r="H268" s="1739"/>
      <c r="I268" s="1740"/>
      <c r="J268" s="1741"/>
    </row>
    <row r="269" spans="2:10" ht="13.5" thickBot="1">
      <c r="B269" s="74" t="s">
        <v>276</v>
      </c>
      <c r="C269" s="75" t="s">
        <v>277</v>
      </c>
      <c r="D269" s="75" t="s">
        <v>273</v>
      </c>
      <c r="E269" s="1734"/>
      <c r="F269" s="1734"/>
      <c r="G269" s="1735"/>
      <c r="H269" s="1735"/>
      <c r="I269" s="1703"/>
      <c r="J269" s="1704"/>
    </row>
    <row r="270" spans="2:10" s="112" customFormat="1" ht="13.5" thickBot="1">
      <c r="B270" s="118" t="s">
        <v>278</v>
      </c>
      <c r="C270" s="119" t="s">
        <v>279</v>
      </c>
      <c r="D270" s="119" t="s">
        <v>275</v>
      </c>
      <c r="E270" s="1734">
        <f>E271+E292</f>
        <v>0</v>
      </c>
      <c r="F270" s="1734"/>
      <c r="G270" s="1735">
        <f>G271+G292</f>
        <v>0</v>
      </c>
      <c r="H270" s="1735"/>
      <c r="I270" s="1732"/>
      <c r="J270" s="1733"/>
    </row>
    <row r="271" spans="2:10" ht="22.5">
      <c r="B271" s="74" t="s">
        <v>280</v>
      </c>
      <c r="C271" s="75" t="s">
        <v>281</v>
      </c>
      <c r="D271" s="75" t="s">
        <v>277</v>
      </c>
      <c r="E271" s="1746">
        <f>E272+E283</f>
        <v>0</v>
      </c>
      <c r="F271" s="1746"/>
      <c r="G271" s="1747">
        <f>G272+G283</f>
        <v>0</v>
      </c>
      <c r="H271" s="1747"/>
      <c r="I271" s="1703"/>
      <c r="J271" s="1704"/>
    </row>
    <row r="272" spans="2:10" ht="12.75">
      <c r="B272" s="96" t="s">
        <v>282</v>
      </c>
      <c r="C272" s="77" t="s">
        <v>283</v>
      </c>
      <c r="D272" s="77" t="s">
        <v>279</v>
      </c>
      <c r="E272" s="1748"/>
      <c r="F272" s="1748"/>
      <c r="G272" s="1749"/>
      <c r="H272" s="1749"/>
      <c r="I272" s="1701"/>
      <c r="J272" s="1702"/>
    </row>
    <row r="273" spans="2:10" ht="12.75">
      <c r="B273" s="94" t="s">
        <v>284</v>
      </c>
      <c r="C273" s="77" t="s">
        <v>285</v>
      </c>
      <c r="D273" s="77" t="s">
        <v>281</v>
      </c>
      <c r="E273" s="1748"/>
      <c r="F273" s="1748"/>
      <c r="G273" s="1749"/>
      <c r="H273" s="1749"/>
      <c r="I273" s="1701"/>
      <c r="J273" s="1702"/>
    </row>
    <row r="274" spans="2:10" ht="12.75">
      <c r="B274" s="94" t="s">
        <v>286</v>
      </c>
      <c r="C274" s="77" t="s">
        <v>287</v>
      </c>
      <c r="D274" s="77" t="s">
        <v>283</v>
      </c>
      <c r="E274" s="1736"/>
      <c r="F274" s="1736"/>
      <c r="G274" s="1737"/>
      <c r="H274" s="1737"/>
      <c r="I274" s="1701"/>
      <c r="J274" s="1702"/>
    </row>
    <row r="275" spans="2:10" ht="12.75">
      <c r="B275" s="96" t="s">
        <v>288</v>
      </c>
      <c r="C275" s="77" t="s">
        <v>289</v>
      </c>
      <c r="D275" s="77" t="s">
        <v>285</v>
      </c>
      <c r="E275" s="1736"/>
      <c r="F275" s="1736"/>
      <c r="G275" s="1737"/>
      <c r="H275" s="1737"/>
      <c r="I275" s="1701"/>
      <c r="J275" s="1702"/>
    </row>
    <row r="276" spans="2:10" ht="12.75">
      <c r="B276" s="96" t="s">
        <v>290</v>
      </c>
      <c r="C276" s="77" t="s">
        <v>291</v>
      </c>
      <c r="D276" s="77" t="s">
        <v>287</v>
      </c>
      <c r="E276" s="1736"/>
      <c r="F276" s="1736"/>
      <c r="G276" s="1737"/>
      <c r="H276" s="1737"/>
      <c r="I276" s="1701"/>
      <c r="J276" s="1702"/>
    </row>
    <row r="277" spans="2:10" ht="13.5" thickBot="1">
      <c r="B277" s="120" t="s">
        <v>292</v>
      </c>
      <c r="C277" s="88" t="s">
        <v>293</v>
      </c>
      <c r="D277" s="88" t="s">
        <v>289</v>
      </c>
      <c r="E277" s="1750"/>
      <c r="F277" s="1750"/>
      <c r="G277" s="1751"/>
      <c r="H277" s="1751"/>
      <c r="I277" s="1709"/>
      <c r="J277" s="1710"/>
    </row>
    <row r="278" spans="2:10" ht="19.5" thickBot="1">
      <c r="B278" s="115"/>
      <c r="C278" s="89"/>
      <c r="D278" s="89"/>
      <c r="E278" s="90"/>
      <c r="F278" s="90"/>
      <c r="G278" s="91"/>
      <c r="H278" s="91"/>
      <c r="I278" s="89"/>
      <c r="J278" s="89"/>
    </row>
    <row r="279" spans="2:10" ht="12.75">
      <c r="B279" s="1646" t="s">
        <v>1081</v>
      </c>
      <c r="C279" s="1692" t="s">
        <v>1082</v>
      </c>
      <c r="D279" s="1599" t="s">
        <v>1082</v>
      </c>
      <c r="E279" s="1695" t="s">
        <v>1083</v>
      </c>
      <c r="F279" s="1695"/>
      <c r="G279" s="1604" t="s">
        <v>112</v>
      </c>
      <c r="H279" s="1604"/>
      <c r="I279" s="1582" t="s">
        <v>1085</v>
      </c>
      <c r="J279" s="1583"/>
    </row>
    <row r="280" spans="2:10" ht="12.75">
      <c r="B280" s="1647"/>
      <c r="C280" s="1693"/>
      <c r="D280" s="1600"/>
      <c r="E280" s="1696"/>
      <c r="F280" s="1696"/>
      <c r="G280" s="1605"/>
      <c r="H280" s="1605"/>
      <c r="I280" s="1584"/>
      <c r="J280" s="1585"/>
    </row>
    <row r="281" spans="2:10" ht="14.25" thickBot="1">
      <c r="B281" s="1648"/>
      <c r="C281" s="1694"/>
      <c r="D281" s="1601"/>
      <c r="E281" s="1586" t="s">
        <v>1086</v>
      </c>
      <c r="F281" s="1586"/>
      <c r="G281" s="1586"/>
      <c r="H281" s="1586"/>
      <c r="I281" s="1586"/>
      <c r="J281" s="1587"/>
    </row>
    <row r="282" spans="2:10" ht="13.5" thickBot="1">
      <c r="B282" s="70">
        <v>1</v>
      </c>
      <c r="C282" s="71">
        <v>2</v>
      </c>
      <c r="D282" s="71" t="s">
        <v>802</v>
      </c>
      <c r="E282" s="1654" t="s">
        <v>806</v>
      </c>
      <c r="F282" s="1654"/>
      <c r="G282" s="1697" t="s">
        <v>800</v>
      </c>
      <c r="H282" s="1697"/>
      <c r="I282" s="1581">
        <v>5</v>
      </c>
      <c r="J282" s="1595"/>
    </row>
    <row r="283" spans="2:10" ht="12.75">
      <c r="B283" s="74" t="s">
        <v>294</v>
      </c>
      <c r="C283" s="75" t="s">
        <v>295</v>
      </c>
      <c r="D283" s="75" t="s">
        <v>291</v>
      </c>
      <c r="E283" s="1746">
        <f>E284+E285+E286+E287+E288+E289+E290+E291</f>
        <v>0</v>
      </c>
      <c r="F283" s="1746"/>
      <c r="G283" s="1747">
        <f>G284+G285+G286+G287+G288+G289+G290+G291</f>
        <v>0</v>
      </c>
      <c r="H283" s="1747"/>
      <c r="I283" s="1752"/>
      <c r="J283" s="1753"/>
    </row>
    <row r="284" spans="2:10" ht="12.75">
      <c r="B284" s="96" t="s">
        <v>437</v>
      </c>
      <c r="C284" s="77" t="s">
        <v>297</v>
      </c>
      <c r="D284" s="77" t="s">
        <v>293</v>
      </c>
      <c r="E284" s="1699"/>
      <c r="F284" s="1699"/>
      <c r="G284" s="1737"/>
      <c r="H284" s="1737"/>
      <c r="I284" s="1754"/>
      <c r="J284" s="1755"/>
    </row>
    <row r="285" spans="2:10" ht="12.75">
      <c r="B285" s="96" t="s">
        <v>298</v>
      </c>
      <c r="C285" s="77" t="s">
        <v>299</v>
      </c>
      <c r="D285" s="77" t="s">
        <v>295</v>
      </c>
      <c r="E285" s="1699"/>
      <c r="F285" s="1699"/>
      <c r="G285" s="1749"/>
      <c r="H285" s="1749"/>
      <c r="I285" s="1754"/>
      <c r="J285" s="1755"/>
    </row>
    <row r="286" spans="2:10" ht="12.75">
      <c r="B286" s="96" t="s">
        <v>300</v>
      </c>
      <c r="C286" s="77" t="s">
        <v>301</v>
      </c>
      <c r="D286" s="77" t="s">
        <v>297</v>
      </c>
      <c r="E286" s="1699"/>
      <c r="F286" s="1699"/>
      <c r="G286" s="1749"/>
      <c r="H286" s="1749"/>
      <c r="I286" s="1754"/>
      <c r="J286" s="1755"/>
    </row>
    <row r="287" spans="2:10" ht="12.75">
      <c r="B287" s="96" t="s">
        <v>302</v>
      </c>
      <c r="C287" s="77" t="s">
        <v>303</v>
      </c>
      <c r="D287" s="77" t="s">
        <v>299</v>
      </c>
      <c r="E287" s="1699"/>
      <c r="F287" s="1699"/>
      <c r="G287" s="1749"/>
      <c r="H287" s="1749"/>
      <c r="I287" s="1754"/>
      <c r="J287" s="1755"/>
    </row>
    <row r="288" spans="2:10" ht="22.5">
      <c r="B288" s="96" t="s">
        <v>304</v>
      </c>
      <c r="C288" s="77" t="s">
        <v>305</v>
      </c>
      <c r="D288" s="77" t="s">
        <v>301</v>
      </c>
      <c r="E288" s="1699"/>
      <c r="F288" s="1699"/>
      <c r="G288" s="1749"/>
      <c r="H288" s="1749"/>
      <c r="I288" s="1754"/>
      <c r="J288" s="1755"/>
    </row>
    <row r="289" spans="2:10" ht="12.75">
      <c r="B289" s="96" t="s">
        <v>306</v>
      </c>
      <c r="C289" s="77" t="s">
        <v>307</v>
      </c>
      <c r="D289" s="77" t="s">
        <v>303</v>
      </c>
      <c r="E289" s="1699"/>
      <c r="F289" s="1699"/>
      <c r="G289" s="1749"/>
      <c r="H289" s="1749"/>
      <c r="I289" s="1754"/>
      <c r="J289" s="1755"/>
    </row>
    <row r="290" spans="2:10" ht="22.5">
      <c r="B290" s="96" t="s">
        <v>308</v>
      </c>
      <c r="C290" s="77" t="s">
        <v>309</v>
      </c>
      <c r="D290" s="77" t="s">
        <v>305</v>
      </c>
      <c r="E290" s="1699"/>
      <c r="F290" s="1699"/>
      <c r="G290" s="1749"/>
      <c r="H290" s="1749"/>
      <c r="I290" s="1754"/>
      <c r="J290" s="1755"/>
    </row>
    <row r="291" spans="2:10" ht="12.75">
      <c r="B291" s="96" t="s">
        <v>310</v>
      </c>
      <c r="C291" s="77" t="s">
        <v>311</v>
      </c>
      <c r="D291" s="77" t="s">
        <v>307</v>
      </c>
      <c r="E291" s="1699"/>
      <c r="F291" s="1699"/>
      <c r="G291" s="1749"/>
      <c r="H291" s="1749"/>
      <c r="I291" s="1754"/>
      <c r="J291" s="1755"/>
    </row>
    <row r="292" spans="2:10" ht="12.75">
      <c r="B292" s="80" t="s">
        <v>312</v>
      </c>
      <c r="C292" s="77" t="s">
        <v>313</v>
      </c>
      <c r="D292" s="77" t="s">
        <v>309</v>
      </c>
      <c r="E292" s="1699"/>
      <c r="F292" s="1699"/>
      <c r="G292" s="1706"/>
      <c r="H292" s="1706"/>
      <c r="I292" s="1754"/>
      <c r="J292" s="1755"/>
    </row>
    <row r="293" spans="2:10" ht="12.75">
      <c r="B293" s="96" t="s">
        <v>314</v>
      </c>
      <c r="C293" s="77" t="s">
        <v>315</v>
      </c>
      <c r="D293" s="77" t="s">
        <v>311</v>
      </c>
      <c r="E293" s="1699"/>
      <c r="F293" s="1699"/>
      <c r="G293" s="1737" t="s">
        <v>1091</v>
      </c>
      <c r="H293" s="1737"/>
      <c r="I293" s="1754"/>
      <c r="J293" s="1755"/>
    </row>
    <row r="294" spans="2:10" ht="22.5">
      <c r="B294" s="96" t="s">
        <v>316</v>
      </c>
      <c r="C294" s="77" t="s">
        <v>317</v>
      </c>
      <c r="D294" s="77" t="s">
        <v>313</v>
      </c>
      <c r="E294" s="1699"/>
      <c r="F294" s="1699"/>
      <c r="G294" s="1737" t="s">
        <v>1091</v>
      </c>
      <c r="H294" s="1737"/>
      <c r="I294" s="1754"/>
      <c r="J294" s="1755"/>
    </row>
    <row r="295" spans="2:10" ht="12.75">
      <c r="B295" s="96" t="s">
        <v>318</v>
      </c>
      <c r="C295" s="77" t="s">
        <v>319</v>
      </c>
      <c r="D295" s="77" t="s">
        <v>315</v>
      </c>
      <c r="E295" s="1699"/>
      <c r="F295" s="1699"/>
      <c r="G295" s="1737" t="s">
        <v>1091</v>
      </c>
      <c r="H295" s="1737"/>
      <c r="I295" s="1754"/>
      <c r="J295" s="1755"/>
    </row>
    <row r="296" spans="2:10" ht="22.5">
      <c r="B296" s="96" t="s">
        <v>320</v>
      </c>
      <c r="C296" s="77" t="s">
        <v>321</v>
      </c>
      <c r="D296" s="77" t="s">
        <v>317</v>
      </c>
      <c r="E296" s="1699"/>
      <c r="F296" s="1699"/>
      <c r="G296" s="1737" t="s">
        <v>1091</v>
      </c>
      <c r="H296" s="1737"/>
      <c r="I296" s="1754"/>
      <c r="J296" s="1755"/>
    </row>
    <row r="297" spans="2:10" ht="12.75">
      <c r="B297" s="96" t="s">
        <v>322</v>
      </c>
      <c r="C297" s="77" t="s">
        <v>323</v>
      </c>
      <c r="D297" s="77" t="s">
        <v>319</v>
      </c>
      <c r="E297" s="1699"/>
      <c r="F297" s="1699"/>
      <c r="G297" s="1737" t="s">
        <v>1091</v>
      </c>
      <c r="H297" s="1737"/>
      <c r="I297" s="1754"/>
      <c r="J297" s="1755"/>
    </row>
    <row r="298" spans="2:10" ht="22.5">
      <c r="B298" s="96" t="s">
        <v>324</v>
      </c>
      <c r="C298" s="77" t="s">
        <v>325</v>
      </c>
      <c r="D298" s="77" t="s">
        <v>321</v>
      </c>
      <c r="E298" s="1699"/>
      <c r="F298" s="1699"/>
      <c r="G298" s="1737" t="s">
        <v>1091</v>
      </c>
      <c r="H298" s="1737"/>
      <c r="I298" s="1754"/>
      <c r="J298" s="1755"/>
    </row>
    <row r="299" spans="2:10" ht="22.5">
      <c r="B299" s="121" t="s">
        <v>326</v>
      </c>
      <c r="C299" s="77" t="s">
        <v>327</v>
      </c>
      <c r="D299" s="77" t="s">
        <v>323</v>
      </c>
      <c r="E299" s="1699"/>
      <c r="F299" s="1699"/>
      <c r="G299" s="1737" t="s">
        <v>1091</v>
      </c>
      <c r="H299" s="1737"/>
      <c r="I299" s="1754"/>
      <c r="J299" s="1755"/>
    </row>
    <row r="300" spans="2:10" ht="12.75">
      <c r="B300" s="96" t="s">
        <v>328</v>
      </c>
      <c r="C300" s="77" t="s">
        <v>329</v>
      </c>
      <c r="D300" s="77" t="s">
        <v>325</v>
      </c>
      <c r="E300" s="1699"/>
      <c r="F300" s="1699"/>
      <c r="G300" s="1749"/>
      <c r="H300" s="1749"/>
      <c r="I300" s="1754"/>
      <c r="J300" s="1755"/>
    </row>
    <row r="301" spans="2:10" ht="13.5" thickBot="1">
      <c r="B301" s="122" t="s">
        <v>330</v>
      </c>
      <c r="C301" s="88" t="s">
        <v>331</v>
      </c>
      <c r="D301" s="88" t="s">
        <v>327</v>
      </c>
      <c r="E301" s="1756"/>
      <c r="F301" s="1756"/>
      <c r="G301" s="1757"/>
      <c r="H301" s="1757"/>
      <c r="I301" s="1758"/>
      <c r="J301" s="1759"/>
    </row>
    <row r="302" spans="2:10" ht="22.5" thickBot="1">
      <c r="B302" s="72" t="s">
        <v>332</v>
      </c>
      <c r="C302" s="73" t="s">
        <v>333</v>
      </c>
      <c r="D302" s="73" t="s">
        <v>329</v>
      </c>
      <c r="E302" s="1761">
        <f>E239+E270+E301</f>
        <v>3</v>
      </c>
      <c r="F302" s="1761"/>
      <c r="G302" s="1762">
        <f>G239+G270+G301</f>
        <v>3</v>
      </c>
      <c r="H302" s="1762"/>
      <c r="I302" s="1763"/>
      <c r="J302" s="1764"/>
    </row>
    <row r="303" spans="2:10" s="112" customFormat="1" ht="13.5" thickBot="1">
      <c r="B303" s="72" t="s">
        <v>334</v>
      </c>
      <c r="C303" s="110" t="s">
        <v>335</v>
      </c>
      <c r="D303" s="110" t="s">
        <v>331</v>
      </c>
      <c r="E303" s="1765">
        <f>E302+E210</f>
        <v>11648</v>
      </c>
      <c r="F303" s="1765"/>
      <c r="G303" s="1721">
        <f>G302+G210</f>
        <v>6277</v>
      </c>
      <c r="H303" s="1721"/>
      <c r="I303" s="1763" t="s">
        <v>1091</v>
      </c>
      <c r="J303" s="1764"/>
    </row>
    <row r="304" spans="7:8" ht="12.75">
      <c r="G304" s="1766"/>
      <c r="H304" s="1766"/>
    </row>
    <row r="305" ht="15">
      <c r="J305" s="66"/>
    </row>
    <row r="306" spans="2:8" ht="15.75">
      <c r="B306" s="1580" t="s">
        <v>336</v>
      </c>
      <c r="C306" s="1580"/>
      <c r="D306" s="1580"/>
      <c r="E306" s="1580"/>
      <c r="F306" s="1580"/>
      <c r="G306" s="1580"/>
      <c r="H306" s="1580"/>
    </row>
    <row r="307" spans="2:9" ht="15.75">
      <c r="B307" s="1580" t="s">
        <v>1078</v>
      </c>
      <c r="C307" s="1580"/>
      <c r="D307" s="1580"/>
      <c r="E307" s="1580"/>
      <c r="F307" s="1580"/>
      <c r="G307" s="1580"/>
      <c r="H307" s="1580"/>
      <c r="I307" s="1580"/>
    </row>
    <row r="308" spans="2:9" ht="15.75">
      <c r="B308" s="1580" t="s">
        <v>337</v>
      </c>
      <c r="C308" s="1580"/>
      <c r="D308" s="1580"/>
      <c r="E308" s="1580"/>
      <c r="F308" s="1580"/>
      <c r="G308" s="1580"/>
      <c r="H308" s="1580"/>
      <c r="I308" s="1580"/>
    </row>
    <row r="309" spans="2:9" ht="15.75">
      <c r="B309" s="1580">
        <v>2013</v>
      </c>
      <c r="C309" s="1580"/>
      <c r="D309" s="1580"/>
      <c r="E309" s="1580"/>
      <c r="F309" s="1580"/>
      <c r="G309" s="1580"/>
      <c r="H309" s="1580"/>
      <c r="I309" s="1580"/>
    </row>
    <row r="310" spans="2:7" ht="13.5" thickBot="1">
      <c r="B310" s="123"/>
      <c r="C310" s="123"/>
      <c r="D310" s="123"/>
      <c r="E310" s="1760" t="s">
        <v>1080</v>
      </c>
      <c r="F310" s="1760"/>
      <c r="G310" s="1760"/>
    </row>
    <row r="311" spans="2:6" ht="24.75" customHeight="1" thickTop="1">
      <c r="B311" s="1771" t="s">
        <v>338</v>
      </c>
      <c r="C311" s="124"/>
      <c r="D311" s="1773" t="s">
        <v>1082</v>
      </c>
      <c r="E311" s="1775" t="s">
        <v>1086</v>
      </c>
      <c r="F311" s="1776"/>
    </row>
    <row r="312" spans="2:6" ht="13.5" customHeight="1" thickBot="1">
      <c r="B312" s="1772"/>
      <c r="C312" s="125"/>
      <c r="D312" s="1774"/>
      <c r="E312" s="1777"/>
      <c r="F312" s="1778"/>
    </row>
    <row r="313" spans="2:6" ht="13.5" thickBot="1">
      <c r="B313" s="126">
        <v>1</v>
      </c>
      <c r="C313" s="110"/>
      <c r="D313" s="127">
        <v>2</v>
      </c>
      <c r="E313" s="1779">
        <v>3</v>
      </c>
      <c r="F313" s="1780"/>
    </row>
    <row r="314" spans="2:6" ht="12.75">
      <c r="B314" s="128" t="s">
        <v>339</v>
      </c>
      <c r="C314" s="129"/>
      <c r="D314" s="130" t="s">
        <v>1088</v>
      </c>
      <c r="E314" s="1781"/>
      <c r="F314" s="1782"/>
    </row>
    <row r="315" spans="2:6" ht="12.75">
      <c r="B315" s="78" t="s">
        <v>340</v>
      </c>
      <c r="C315" s="131"/>
      <c r="D315" s="132" t="s">
        <v>1090</v>
      </c>
      <c r="E315" s="1783">
        <v>6118</v>
      </c>
      <c r="F315" s="1784"/>
    </row>
    <row r="316" spans="2:6" ht="13.5" thickBot="1">
      <c r="B316" s="133" t="s">
        <v>341</v>
      </c>
      <c r="C316" s="134"/>
      <c r="D316" s="135" t="s">
        <v>1093</v>
      </c>
      <c r="E316" s="1767"/>
      <c r="F316" s="1768"/>
    </row>
    <row r="317" spans="2:6" ht="13.5" thickBot="1">
      <c r="B317" s="72" t="s">
        <v>342</v>
      </c>
      <c r="C317" s="136"/>
      <c r="D317" s="137" t="s">
        <v>1095</v>
      </c>
      <c r="E317" s="1789">
        <f>E314+E315</f>
        <v>6118</v>
      </c>
      <c r="F317" s="1790"/>
    </row>
    <row r="318" spans="2:6" ht="13.5" thickBot="1">
      <c r="B318" s="72" t="s">
        <v>432</v>
      </c>
      <c r="C318" s="136"/>
      <c r="D318" s="137" t="s">
        <v>1097</v>
      </c>
      <c r="E318" s="1785">
        <f>E319+E320</f>
        <v>0</v>
      </c>
      <c r="F318" s="1786"/>
    </row>
    <row r="319" spans="2:6" ht="12.75">
      <c r="B319" s="128" t="s">
        <v>433</v>
      </c>
      <c r="C319" s="129"/>
      <c r="D319" s="130" t="s">
        <v>1099</v>
      </c>
      <c r="E319" s="1781"/>
      <c r="F319" s="1782"/>
    </row>
    <row r="320" spans="2:6" ht="13.5" thickBot="1">
      <c r="B320" s="133" t="s">
        <v>434</v>
      </c>
      <c r="C320" s="134"/>
      <c r="D320" s="135" t="s">
        <v>1101</v>
      </c>
      <c r="E320" s="1767"/>
      <c r="F320" s="1768"/>
    </row>
    <row r="321" spans="2:6" ht="13.5" thickBot="1">
      <c r="B321" s="72" t="s">
        <v>435</v>
      </c>
      <c r="C321" s="136"/>
      <c r="D321" s="137" t="s">
        <v>1103</v>
      </c>
      <c r="E321" s="1769"/>
      <c r="F321" s="1770"/>
    </row>
    <row r="322" spans="2:6" ht="13.5" thickBot="1">
      <c r="B322" s="72" t="s">
        <v>343</v>
      </c>
      <c r="C322" s="136"/>
      <c r="D322" s="137" t="s">
        <v>805</v>
      </c>
      <c r="E322" s="1785">
        <f>E318+E321</f>
        <v>0</v>
      </c>
      <c r="F322" s="1786"/>
    </row>
    <row r="323" spans="2:6" ht="22.5">
      <c r="B323" s="84" t="s">
        <v>344</v>
      </c>
      <c r="C323" s="138"/>
      <c r="D323" s="130" t="s">
        <v>824</v>
      </c>
      <c r="E323" s="1787"/>
      <c r="F323" s="1788"/>
    </row>
    <row r="324" spans="2:6" ht="12.75">
      <c r="B324" s="78" t="s">
        <v>345</v>
      </c>
      <c r="C324" s="131"/>
      <c r="D324" s="132" t="s">
        <v>811</v>
      </c>
      <c r="E324" s="1783"/>
      <c r="F324" s="1784"/>
    </row>
    <row r="325" spans="2:6" ht="12.75">
      <c r="B325" s="78" t="s">
        <v>346</v>
      </c>
      <c r="C325" s="131"/>
      <c r="D325" s="132" t="s">
        <v>899</v>
      </c>
      <c r="E325" s="1783"/>
      <c r="F325" s="1784"/>
    </row>
    <row r="326" spans="2:6" ht="12.75">
      <c r="B326" s="78" t="s">
        <v>347</v>
      </c>
      <c r="C326" s="131"/>
      <c r="D326" s="132" t="s">
        <v>902</v>
      </c>
      <c r="E326" s="1783"/>
      <c r="F326" s="1784"/>
    </row>
    <row r="327" spans="2:6" ht="12.75">
      <c r="B327" s="78" t="s">
        <v>348</v>
      </c>
      <c r="C327" s="131"/>
      <c r="D327" s="132" t="s">
        <v>900</v>
      </c>
      <c r="E327" s="1783"/>
      <c r="F327" s="1784"/>
    </row>
    <row r="328" spans="2:6" ht="22.5">
      <c r="B328" s="80" t="s">
        <v>349</v>
      </c>
      <c r="C328" s="139"/>
      <c r="D328" s="132" t="s">
        <v>901</v>
      </c>
      <c r="E328" s="1795">
        <f>E329+E330+E331+E332</f>
        <v>159</v>
      </c>
      <c r="F328" s="1796"/>
    </row>
    <row r="329" spans="2:6" ht="12.75">
      <c r="B329" s="78" t="s">
        <v>350</v>
      </c>
      <c r="C329" s="131"/>
      <c r="D329" s="132" t="s">
        <v>903</v>
      </c>
      <c r="E329" s="1783"/>
      <c r="F329" s="1784"/>
    </row>
    <row r="330" spans="2:6" ht="12.75">
      <c r="B330" s="78" t="s">
        <v>351</v>
      </c>
      <c r="C330" s="131"/>
      <c r="D330" s="132" t="s">
        <v>904</v>
      </c>
      <c r="E330" s="1783"/>
      <c r="F330" s="1784"/>
    </row>
    <row r="331" spans="2:6" ht="22.5">
      <c r="B331" s="78" t="s">
        <v>352</v>
      </c>
      <c r="C331" s="131"/>
      <c r="D331" s="132" t="s">
        <v>976</v>
      </c>
      <c r="E331" s="1783">
        <v>96</v>
      </c>
      <c r="F331" s="1784"/>
    </row>
    <row r="332" spans="2:6" ht="22.5">
      <c r="B332" s="78" t="s">
        <v>353</v>
      </c>
      <c r="C332" s="131"/>
      <c r="D332" s="132" t="s">
        <v>977</v>
      </c>
      <c r="E332" s="1783">
        <f>E333+E334+E335+E336</f>
        <v>63</v>
      </c>
      <c r="F332" s="1784"/>
    </row>
    <row r="333" spans="2:6" ht="12.75">
      <c r="B333" s="94" t="s">
        <v>354</v>
      </c>
      <c r="C333" s="140"/>
      <c r="D333" s="132" t="s">
        <v>978</v>
      </c>
      <c r="E333" s="1783"/>
      <c r="F333" s="1784"/>
    </row>
    <row r="334" spans="2:6" ht="12" customHeight="1">
      <c r="B334" s="141" t="s">
        <v>355</v>
      </c>
      <c r="C334" s="142"/>
      <c r="D334" s="132" t="s">
        <v>979</v>
      </c>
      <c r="E334" s="1783"/>
      <c r="F334" s="1784"/>
    </row>
    <row r="335" spans="2:6" ht="12.75">
      <c r="B335" s="141" t="s">
        <v>356</v>
      </c>
      <c r="C335" s="142"/>
      <c r="D335" s="132" t="s">
        <v>980</v>
      </c>
      <c r="E335" s="1783"/>
      <c r="F335" s="1784"/>
    </row>
    <row r="336" spans="2:6" ht="12.75">
      <c r="B336" s="141" t="s">
        <v>357</v>
      </c>
      <c r="C336" s="142"/>
      <c r="D336" s="132" t="s">
        <v>981</v>
      </c>
      <c r="E336" s="1783">
        <v>63</v>
      </c>
      <c r="F336" s="1784"/>
    </row>
    <row r="337" spans="2:6" ht="13.5" thickBot="1">
      <c r="B337" s="81" t="s">
        <v>358</v>
      </c>
      <c r="C337" s="143"/>
      <c r="D337" s="135" t="s">
        <v>983</v>
      </c>
      <c r="E337" s="1793"/>
      <c r="F337" s="1794"/>
    </row>
    <row r="338" spans="2:6" ht="13.5" thickBot="1">
      <c r="B338" s="72" t="s">
        <v>359</v>
      </c>
      <c r="C338" s="136"/>
      <c r="D338" s="137" t="s">
        <v>984</v>
      </c>
      <c r="E338" s="1791">
        <f>E328+E323+E337</f>
        <v>159</v>
      </c>
      <c r="F338" s="1792"/>
    </row>
    <row r="339" spans="2:6" ht="13.5" thickBot="1">
      <c r="B339" s="72" t="s">
        <v>360</v>
      </c>
      <c r="C339" s="136"/>
      <c r="D339" s="137" t="s">
        <v>985</v>
      </c>
      <c r="E339" s="1791">
        <f>E317+E322+E338</f>
        <v>6277</v>
      </c>
      <c r="F339" s="1792"/>
    </row>
    <row r="340" spans="2:6" ht="15">
      <c r="B340" s="144" t="s">
        <v>1091</v>
      </c>
      <c r="E340" s="145"/>
      <c r="F340" s="145"/>
    </row>
    <row r="341" spans="5:6" ht="12.75">
      <c r="E341" s="145"/>
      <c r="F341" s="145"/>
    </row>
  </sheetData>
  <sheetProtection/>
  <mergeCells count="1036">
    <mergeCell ref="B3:K3"/>
    <mergeCell ref="B4:K4"/>
    <mergeCell ref="B5:K5"/>
    <mergeCell ref="B6:K6"/>
    <mergeCell ref="C14:D14"/>
    <mergeCell ref="E14:F14"/>
    <mergeCell ref="G14:H14"/>
    <mergeCell ref="I14:J14"/>
    <mergeCell ref="B7:K7"/>
    <mergeCell ref="B8:K8"/>
    <mergeCell ref="B9:C9"/>
    <mergeCell ref="D9:E9"/>
    <mergeCell ref="F9:K9"/>
    <mergeCell ref="B10:B12"/>
    <mergeCell ref="I10:J11"/>
    <mergeCell ref="E12:J12"/>
    <mergeCell ref="C13:D13"/>
    <mergeCell ref="E13:F13"/>
    <mergeCell ref="G13:H13"/>
    <mergeCell ref="I13:J13"/>
    <mergeCell ref="C10:D12"/>
    <mergeCell ref="E10:F11"/>
    <mergeCell ref="G10:H11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B31:B32"/>
    <mergeCell ref="C31:D32"/>
    <mergeCell ref="E31:F32"/>
    <mergeCell ref="G31:H32"/>
    <mergeCell ref="I31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B52:B53"/>
    <mergeCell ref="C52:D53"/>
    <mergeCell ref="E52:F53"/>
    <mergeCell ref="G52:H53"/>
    <mergeCell ref="I52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I57:J57"/>
    <mergeCell ref="I59:J59"/>
    <mergeCell ref="C58:D58"/>
    <mergeCell ref="E58:F58"/>
    <mergeCell ref="G58:H58"/>
    <mergeCell ref="I58:J58"/>
    <mergeCell ref="C59:D59"/>
    <mergeCell ref="E59:F59"/>
    <mergeCell ref="G59:H59"/>
    <mergeCell ref="B61:B63"/>
    <mergeCell ref="C61:D63"/>
    <mergeCell ref="E61:F62"/>
    <mergeCell ref="G61:H62"/>
    <mergeCell ref="C57:D57"/>
    <mergeCell ref="E57:F57"/>
    <mergeCell ref="G57:H57"/>
    <mergeCell ref="I61:J62"/>
    <mergeCell ref="E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I115:J115"/>
    <mergeCell ref="I117:J117"/>
    <mergeCell ref="C116:D116"/>
    <mergeCell ref="E116:F116"/>
    <mergeCell ref="G116:H116"/>
    <mergeCell ref="I116:J116"/>
    <mergeCell ref="C117:D117"/>
    <mergeCell ref="E117:F117"/>
    <mergeCell ref="G117:H117"/>
    <mergeCell ref="B120:B122"/>
    <mergeCell ref="C120:D122"/>
    <mergeCell ref="E120:F121"/>
    <mergeCell ref="G120:H121"/>
    <mergeCell ref="C115:D115"/>
    <mergeCell ref="E115:F115"/>
    <mergeCell ref="G115:H115"/>
    <mergeCell ref="I120:J121"/>
    <mergeCell ref="E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2"/>
    <mergeCell ref="E171:F172"/>
    <mergeCell ref="G171:H172"/>
    <mergeCell ref="I171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B179:B181"/>
    <mergeCell ref="C179:C181"/>
    <mergeCell ref="D179:D181"/>
    <mergeCell ref="E179:F180"/>
    <mergeCell ref="G176:H176"/>
    <mergeCell ref="I176:J176"/>
    <mergeCell ref="G179:H180"/>
    <mergeCell ref="I179:J180"/>
    <mergeCell ref="E181:J181"/>
    <mergeCell ref="E182:F182"/>
    <mergeCell ref="G182:H182"/>
    <mergeCell ref="I182:J182"/>
    <mergeCell ref="E183:F183"/>
    <mergeCell ref="G183:H183"/>
    <mergeCell ref="I183:J183"/>
    <mergeCell ref="E184:F184"/>
    <mergeCell ref="G184:H184"/>
    <mergeCell ref="I184:J184"/>
    <mergeCell ref="E185:F185"/>
    <mergeCell ref="G185:H185"/>
    <mergeCell ref="I185:J185"/>
    <mergeCell ref="E186:F186"/>
    <mergeCell ref="G186:H186"/>
    <mergeCell ref="I186:J186"/>
    <mergeCell ref="E187:F187"/>
    <mergeCell ref="G187:H187"/>
    <mergeCell ref="I187:J187"/>
    <mergeCell ref="E188:F188"/>
    <mergeCell ref="G188:H188"/>
    <mergeCell ref="I188:J188"/>
    <mergeCell ref="E189:F189"/>
    <mergeCell ref="G189:H189"/>
    <mergeCell ref="I189:J189"/>
    <mergeCell ref="E190:F190"/>
    <mergeCell ref="G190:H190"/>
    <mergeCell ref="I190:J190"/>
    <mergeCell ref="E191:F191"/>
    <mergeCell ref="G191:H191"/>
    <mergeCell ref="I191:J191"/>
    <mergeCell ref="E192:F192"/>
    <mergeCell ref="G192:H192"/>
    <mergeCell ref="I192:J192"/>
    <mergeCell ref="E193:F193"/>
    <mergeCell ref="G193:H193"/>
    <mergeCell ref="I193:J193"/>
    <mergeCell ref="E194:F194"/>
    <mergeCell ref="G194:H194"/>
    <mergeCell ref="I194:J194"/>
    <mergeCell ref="E195:F195"/>
    <mergeCell ref="G195:H195"/>
    <mergeCell ref="I195:J195"/>
    <mergeCell ref="E196:F196"/>
    <mergeCell ref="G196:H196"/>
    <mergeCell ref="I196:J196"/>
    <mergeCell ref="E197:F197"/>
    <mergeCell ref="G197:H197"/>
    <mergeCell ref="I197:J197"/>
    <mergeCell ref="E198:F198"/>
    <mergeCell ref="G198:H198"/>
    <mergeCell ref="I198:J198"/>
    <mergeCell ref="E199:F199"/>
    <mergeCell ref="G199:H199"/>
    <mergeCell ref="I199:J199"/>
    <mergeCell ref="E200:F200"/>
    <mergeCell ref="G200:H200"/>
    <mergeCell ref="I200:J200"/>
    <mergeCell ref="E201:F201"/>
    <mergeCell ref="G201:H201"/>
    <mergeCell ref="I201:J201"/>
    <mergeCell ref="E202:F202"/>
    <mergeCell ref="G202:H202"/>
    <mergeCell ref="I202:J202"/>
    <mergeCell ref="E203:F203"/>
    <mergeCell ref="G203:H203"/>
    <mergeCell ref="I203:J203"/>
    <mergeCell ref="E204:F204"/>
    <mergeCell ref="G204:H204"/>
    <mergeCell ref="I204:J204"/>
    <mergeCell ref="E205:F205"/>
    <mergeCell ref="G205:H205"/>
    <mergeCell ref="I205:J205"/>
    <mergeCell ref="E206:F206"/>
    <mergeCell ref="G206:H206"/>
    <mergeCell ref="I206:J206"/>
    <mergeCell ref="E207:F207"/>
    <mergeCell ref="G207:H207"/>
    <mergeCell ref="I207:J207"/>
    <mergeCell ref="E208:F208"/>
    <mergeCell ref="G208:H208"/>
    <mergeCell ref="I208:J208"/>
    <mergeCell ref="E209:F209"/>
    <mergeCell ref="G209:H209"/>
    <mergeCell ref="I209:J209"/>
    <mergeCell ref="E210:F210"/>
    <mergeCell ref="G210:H210"/>
    <mergeCell ref="I210:J210"/>
    <mergeCell ref="E211:F211"/>
    <mergeCell ref="G211:H211"/>
    <mergeCell ref="I211:J211"/>
    <mergeCell ref="E212:F212"/>
    <mergeCell ref="G212:H212"/>
    <mergeCell ref="I212:J212"/>
    <mergeCell ref="E213:F213"/>
    <mergeCell ref="G213:H213"/>
    <mergeCell ref="I213:J213"/>
    <mergeCell ref="E214:F214"/>
    <mergeCell ref="G214:H214"/>
    <mergeCell ref="I214:J214"/>
    <mergeCell ref="E215:F215"/>
    <mergeCell ref="G215:H215"/>
    <mergeCell ref="I215:J215"/>
    <mergeCell ref="E216:F216"/>
    <mergeCell ref="G216:H216"/>
    <mergeCell ref="I216:J216"/>
    <mergeCell ref="E217:F217"/>
    <mergeCell ref="G217:H217"/>
    <mergeCell ref="I217:J217"/>
    <mergeCell ref="E218:F218"/>
    <mergeCell ref="G218:H218"/>
    <mergeCell ref="I218:J218"/>
    <mergeCell ref="E219:F219"/>
    <mergeCell ref="G219:H219"/>
    <mergeCell ref="I219:J219"/>
    <mergeCell ref="E220:F220"/>
    <mergeCell ref="G220:H220"/>
    <mergeCell ref="I220:J220"/>
    <mergeCell ref="E221:F221"/>
    <mergeCell ref="G221:H221"/>
    <mergeCell ref="I221:J221"/>
    <mergeCell ref="E222:F222"/>
    <mergeCell ref="G222:H222"/>
    <mergeCell ref="I222:J222"/>
    <mergeCell ref="I223:J223"/>
    <mergeCell ref="E224:F224"/>
    <mergeCell ref="G224:H224"/>
    <mergeCell ref="I224:J224"/>
    <mergeCell ref="I225:J225"/>
    <mergeCell ref="E226:F226"/>
    <mergeCell ref="G226:H226"/>
    <mergeCell ref="I226:J226"/>
    <mergeCell ref="E225:F225"/>
    <mergeCell ref="G225:H225"/>
    <mergeCell ref="B228:B230"/>
    <mergeCell ref="C228:C230"/>
    <mergeCell ref="D228:D230"/>
    <mergeCell ref="E228:F229"/>
    <mergeCell ref="E223:F223"/>
    <mergeCell ref="G223:H223"/>
    <mergeCell ref="G228:H229"/>
    <mergeCell ref="I228:J229"/>
    <mergeCell ref="E230:J230"/>
    <mergeCell ref="E231:F231"/>
    <mergeCell ref="G231:H231"/>
    <mergeCell ref="I231:J231"/>
    <mergeCell ref="E232:F232"/>
    <mergeCell ref="G232:H232"/>
    <mergeCell ref="I232:J232"/>
    <mergeCell ref="E233:F233"/>
    <mergeCell ref="G233:H233"/>
    <mergeCell ref="I233:J233"/>
    <mergeCell ref="E234:F234"/>
    <mergeCell ref="G234:H234"/>
    <mergeCell ref="I234:J234"/>
    <mergeCell ref="E235:F235"/>
    <mergeCell ref="G235:H235"/>
    <mergeCell ref="I235:J235"/>
    <mergeCell ref="E236:F236"/>
    <mergeCell ref="G236:H236"/>
    <mergeCell ref="I236:J236"/>
    <mergeCell ref="E237:F237"/>
    <mergeCell ref="G237:H237"/>
    <mergeCell ref="I237:J237"/>
    <mergeCell ref="E238:F238"/>
    <mergeCell ref="G238:H238"/>
    <mergeCell ref="I238:J238"/>
    <mergeCell ref="E239:F239"/>
    <mergeCell ref="G239:H239"/>
    <mergeCell ref="I239:J239"/>
    <mergeCell ref="E240:F240"/>
    <mergeCell ref="G240:H240"/>
    <mergeCell ref="I240:J240"/>
    <mergeCell ref="E241:F241"/>
    <mergeCell ref="G241:H241"/>
    <mergeCell ref="I241:J241"/>
    <mergeCell ref="E242:F242"/>
    <mergeCell ref="G242:H242"/>
    <mergeCell ref="I242:J242"/>
    <mergeCell ref="E243:F243"/>
    <mergeCell ref="G243:H243"/>
    <mergeCell ref="I243:J243"/>
    <mergeCell ref="E244:F244"/>
    <mergeCell ref="G244:H244"/>
    <mergeCell ref="I244:J244"/>
    <mergeCell ref="E245:F245"/>
    <mergeCell ref="G245:H245"/>
    <mergeCell ref="I245:J245"/>
    <mergeCell ref="E246:F246"/>
    <mergeCell ref="G246:H246"/>
    <mergeCell ref="I246:J246"/>
    <mergeCell ref="E247:F247"/>
    <mergeCell ref="G247:H247"/>
    <mergeCell ref="I247:J247"/>
    <mergeCell ref="E248:F248"/>
    <mergeCell ref="G248:H248"/>
    <mergeCell ref="I248:J248"/>
    <mergeCell ref="E249:F249"/>
    <mergeCell ref="G249:H249"/>
    <mergeCell ref="I249:J249"/>
    <mergeCell ref="E250:F250"/>
    <mergeCell ref="G250:H250"/>
    <mergeCell ref="I250:J250"/>
    <mergeCell ref="E251:F251"/>
    <mergeCell ref="G251:H251"/>
    <mergeCell ref="I251:J251"/>
    <mergeCell ref="E252:F252"/>
    <mergeCell ref="G252:H252"/>
    <mergeCell ref="I252:J252"/>
    <mergeCell ref="E253:F253"/>
    <mergeCell ref="G253:H253"/>
    <mergeCell ref="I253:J253"/>
    <mergeCell ref="E254:F254"/>
    <mergeCell ref="G254:H254"/>
    <mergeCell ref="I254:J254"/>
    <mergeCell ref="E255:F255"/>
    <mergeCell ref="G255:H255"/>
    <mergeCell ref="I255:J255"/>
    <mergeCell ref="E256:F256"/>
    <mergeCell ref="G256:H256"/>
    <mergeCell ref="I256:J256"/>
    <mergeCell ref="E257:F257"/>
    <mergeCell ref="G257:H257"/>
    <mergeCell ref="I257:J257"/>
    <mergeCell ref="E258:F258"/>
    <mergeCell ref="G258:H258"/>
    <mergeCell ref="I258:J258"/>
    <mergeCell ref="E259:F259"/>
    <mergeCell ref="G259:H259"/>
    <mergeCell ref="I259:J259"/>
    <mergeCell ref="E260:F260"/>
    <mergeCell ref="G260:H260"/>
    <mergeCell ref="I260:J260"/>
    <mergeCell ref="E261:F261"/>
    <mergeCell ref="G261:H261"/>
    <mergeCell ref="I261:J261"/>
    <mergeCell ref="E262:F262"/>
    <mergeCell ref="G262:H262"/>
    <mergeCell ref="I262:J262"/>
    <mergeCell ref="E263:F263"/>
    <mergeCell ref="G263:H263"/>
    <mergeCell ref="I263:J263"/>
    <mergeCell ref="E264:F264"/>
    <mergeCell ref="G264:H264"/>
    <mergeCell ref="I264:J264"/>
    <mergeCell ref="E265:F265"/>
    <mergeCell ref="G265:H265"/>
    <mergeCell ref="I265:J265"/>
    <mergeCell ref="E266:F266"/>
    <mergeCell ref="G266:H266"/>
    <mergeCell ref="I266:J266"/>
    <mergeCell ref="E267:F267"/>
    <mergeCell ref="G267:H267"/>
    <mergeCell ref="I267:J267"/>
    <mergeCell ref="E268:F268"/>
    <mergeCell ref="G268:H268"/>
    <mergeCell ref="I268:J268"/>
    <mergeCell ref="E269:F269"/>
    <mergeCell ref="G269:H269"/>
    <mergeCell ref="I269:J269"/>
    <mergeCell ref="E270:F270"/>
    <mergeCell ref="G270:H270"/>
    <mergeCell ref="I270:J270"/>
    <mergeCell ref="E271:F271"/>
    <mergeCell ref="G271:H271"/>
    <mergeCell ref="I271:J271"/>
    <mergeCell ref="E272:F272"/>
    <mergeCell ref="G272:H272"/>
    <mergeCell ref="I272:J272"/>
    <mergeCell ref="E273:F273"/>
    <mergeCell ref="G273:H273"/>
    <mergeCell ref="I273:J273"/>
    <mergeCell ref="I274:J274"/>
    <mergeCell ref="E275:F275"/>
    <mergeCell ref="G275:H275"/>
    <mergeCell ref="I275:J275"/>
    <mergeCell ref="I276:J276"/>
    <mergeCell ref="E277:F277"/>
    <mergeCell ref="G277:H277"/>
    <mergeCell ref="I277:J277"/>
    <mergeCell ref="E276:F276"/>
    <mergeCell ref="G276:H276"/>
    <mergeCell ref="B279:B281"/>
    <mergeCell ref="C279:C281"/>
    <mergeCell ref="D279:D281"/>
    <mergeCell ref="E279:F280"/>
    <mergeCell ref="E274:F274"/>
    <mergeCell ref="G274:H274"/>
    <mergeCell ref="G279:H280"/>
    <mergeCell ref="I279:J280"/>
    <mergeCell ref="E281:J281"/>
    <mergeCell ref="E282:F282"/>
    <mergeCell ref="G282:H282"/>
    <mergeCell ref="I282:J282"/>
    <mergeCell ref="E283:F283"/>
    <mergeCell ref="G283:H283"/>
    <mergeCell ref="I283:J283"/>
    <mergeCell ref="E284:F284"/>
    <mergeCell ref="G284:H284"/>
    <mergeCell ref="I284:J284"/>
    <mergeCell ref="E285:F285"/>
    <mergeCell ref="G285:H285"/>
    <mergeCell ref="I285:J285"/>
    <mergeCell ref="E286:F286"/>
    <mergeCell ref="G286:H286"/>
    <mergeCell ref="I286:J286"/>
    <mergeCell ref="E287:F287"/>
    <mergeCell ref="G287:H287"/>
    <mergeCell ref="I287:J287"/>
    <mergeCell ref="E288:F288"/>
    <mergeCell ref="G288:H288"/>
    <mergeCell ref="I288:J288"/>
    <mergeCell ref="E289:F289"/>
    <mergeCell ref="G289:H289"/>
    <mergeCell ref="I289:J289"/>
    <mergeCell ref="E290:F290"/>
    <mergeCell ref="G290:H290"/>
    <mergeCell ref="I290:J290"/>
    <mergeCell ref="E291:F291"/>
    <mergeCell ref="G291:H291"/>
    <mergeCell ref="I291:J291"/>
    <mergeCell ref="E292:F292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15:F315"/>
    <mergeCell ref="E316:F316"/>
    <mergeCell ref="E303:F303"/>
    <mergeCell ref="G303:H303"/>
    <mergeCell ref="I303:J303"/>
    <mergeCell ref="G304:H304"/>
    <mergeCell ref="B306:H306"/>
    <mergeCell ref="B307:I307"/>
    <mergeCell ref="B308:I308"/>
    <mergeCell ref="B309:I309"/>
    <mergeCell ref="E310:G310"/>
    <mergeCell ref="B311:B312"/>
    <mergeCell ref="D311:D312"/>
    <mergeCell ref="E311:F312"/>
    <mergeCell ref="E313:F313"/>
    <mergeCell ref="E314:F314"/>
    <mergeCell ref="E331:F331"/>
    <mergeCell ref="E332:F332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7:F337"/>
    <mergeCell ref="E338:F338"/>
    <mergeCell ref="E339:F339"/>
    <mergeCell ref="E333:F333"/>
    <mergeCell ref="E334:F334"/>
    <mergeCell ref="E335:F335"/>
    <mergeCell ref="E336:F336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Header>&amp;R11. 3. sz. melléklet
.../2014.(....) Egyek Önk. r.
</oddHeader>
  </headerFooter>
  <rowBreaks count="5" manualBreakCount="5">
    <brk id="60" max="10" man="1"/>
    <brk id="118" max="10" man="1"/>
    <brk id="177" max="10" man="1"/>
    <brk id="226" max="10" man="1"/>
    <brk id="278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">
      <selection activeCell="B5" sqref="B5:H5"/>
    </sheetView>
  </sheetViews>
  <sheetFormatPr defaultColWidth="9.00390625" defaultRowHeight="12.75"/>
  <cols>
    <col min="1" max="1" width="4.75390625" style="47" customWidth="1"/>
    <col min="2" max="2" width="43.625" style="47" customWidth="1"/>
    <col min="3" max="3" width="12.875" style="47" customWidth="1"/>
    <col min="4" max="4" width="11.75390625" style="47" customWidth="1"/>
    <col min="5" max="5" width="12.125" style="47" customWidth="1"/>
    <col min="6" max="6" width="9.25390625" style="47" bestFit="1" customWidth="1"/>
    <col min="7" max="7" width="11.25390625" style="47" customWidth="1"/>
    <col min="8" max="8" width="11.75390625" style="47" customWidth="1"/>
    <col min="9" max="9" width="12.75390625" style="47" customWidth="1"/>
    <col min="10" max="13" width="9.125" style="47" customWidth="1"/>
    <col min="14" max="16384" width="9.125" style="42" customWidth="1"/>
  </cols>
  <sheetData>
    <row r="1" spans="7:9" ht="15.75">
      <c r="G1" s="1833"/>
      <c r="H1" s="1833"/>
      <c r="I1" s="1833"/>
    </row>
    <row r="2" spans="1:9" ht="15.75">
      <c r="A2" s="1580" t="s">
        <v>720</v>
      </c>
      <c r="B2" s="1580"/>
      <c r="C2" s="1580"/>
      <c r="D2" s="1580"/>
      <c r="E2" s="1580"/>
      <c r="F2" s="1580"/>
      <c r="G2" s="1580"/>
      <c r="H2" s="1580"/>
      <c r="I2" s="1580"/>
    </row>
    <row r="3" spans="1:9" ht="17.25" customHeight="1">
      <c r="A3" s="1819" t="s">
        <v>1402</v>
      </c>
      <c r="B3" s="1819"/>
      <c r="C3" s="1819"/>
      <c r="D3" s="1819"/>
      <c r="E3" s="1819"/>
      <c r="F3" s="1819"/>
      <c r="G3" s="1819"/>
      <c r="H3" s="1819"/>
      <c r="I3" s="1819"/>
    </row>
    <row r="4" spans="1:9" ht="17.25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9" ht="17.25" customHeight="1">
      <c r="A5" s="146"/>
      <c r="B5" s="1819"/>
      <c r="C5" s="1819"/>
      <c r="D5" s="1819"/>
      <c r="E5" s="1819"/>
      <c r="F5" s="1819"/>
      <c r="G5" s="1819"/>
      <c r="H5" s="1819"/>
      <c r="I5" s="146"/>
    </row>
    <row r="7" spans="8:9" ht="13.5" customHeight="1" thickBot="1">
      <c r="H7" s="1834" t="s">
        <v>361</v>
      </c>
      <c r="I7" s="1834"/>
    </row>
    <row r="8" spans="1:9" ht="15.75">
      <c r="A8" s="1826" t="s">
        <v>1082</v>
      </c>
      <c r="B8" s="1828" t="s">
        <v>362</v>
      </c>
      <c r="C8" s="1830" t="s">
        <v>363</v>
      </c>
      <c r="D8" s="1830" t="s">
        <v>364</v>
      </c>
      <c r="E8" s="1830"/>
      <c r="F8" s="1830"/>
      <c r="G8" s="1830"/>
      <c r="H8" s="1830"/>
      <c r="I8" s="1832"/>
    </row>
    <row r="9" spans="1:9" ht="47.25">
      <c r="A9" s="1827"/>
      <c r="B9" s="1829"/>
      <c r="C9" s="1831"/>
      <c r="D9" s="147" t="s">
        <v>365</v>
      </c>
      <c r="E9" s="147" t="s">
        <v>366</v>
      </c>
      <c r="F9" s="147" t="s">
        <v>367</v>
      </c>
      <c r="G9" s="147" t="s">
        <v>368</v>
      </c>
      <c r="H9" s="147" t="s">
        <v>369</v>
      </c>
      <c r="I9" s="148" t="s">
        <v>370</v>
      </c>
    </row>
    <row r="10" spans="1:9" ht="13.5" thickBot="1">
      <c r="A10" s="149" t="s">
        <v>798</v>
      </c>
      <c r="B10" s="150" t="s">
        <v>802</v>
      </c>
      <c r="C10" s="150" t="s">
        <v>806</v>
      </c>
      <c r="D10" s="150" t="s">
        <v>800</v>
      </c>
      <c r="E10" s="150" t="s">
        <v>803</v>
      </c>
      <c r="F10" s="150" t="s">
        <v>807</v>
      </c>
      <c r="G10" s="150" t="s">
        <v>801</v>
      </c>
      <c r="H10" s="150" t="s">
        <v>371</v>
      </c>
      <c r="I10" s="151" t="s">
        <v>372</v>
      </c>
    </row>
    <row r="11" spans="1:2" ht="16.5" thickBot="1">
      <c r="A11" s="1820" t="s">
        <v>373</v>
      </c>
      <c r="B11" s="1820"/>
    </row>
    <row r="12" spans="1:9" ht="15">
      <c r="A12" s="152" t="s">
        <v>798</v>
      </c>
      <c r="B12" s="153" t="s">
        <v>374</v>
      </c>
      <c r="C12" s="154">
        <v>5671</v>
      </c>
      <c r="D12" s="154"/>
      <c r="E12" s="154"/>
      <c r="F12" s="154"/>
      <c r="G12" s="154"/>
      <c r="H12" s="154"/>
      <c r="I12" s="155">
        <v>5671</v>
      </c>
    </row>
    <row r="13" spans="1:9" ht="15">
      <c r="A13" s="156" t="s">
        <v>802</v>
      </c>
      <c r="B13" s="157" t="s">
        <v>375</v>
      </c>
      <c r="C13" s="158">
        <v>443</v>
      </c>
      <c r="D13" s="158"/>
      <c r="E13" s="158"/>
      <c r="F13" s="158"/>
      <c r="G13" s="158"/>
      <c r="H13" s="158"/>
      <c r="I13" s="159">
        <v>443</v>
      </c>
    </row>
    <row r="14" spans="1:9" ht="15">
      <c r="A14" s="156" t="s">
        <v>806</v>
      </c>
      <c r="B14" s="157" t="s">
        <v>376</v>
      </c>
      <c r="C14" s="158"/>
      <c r="D14" s="158"/>
      <c r="E14" s="158"/>
      <c r="F14" s="158"/>
      <c r="G14" s="158"/>
      <c r="H14" s="158"/>
      <c r="I14" s="159"/>
    </row>
    <row r="15" spans="1:9" ht="15">
      <c r="A15" s="156" t="s">
        <v>800</v>
      </c>
      <c r="B15" s="157" t="s">
        <v>377</v>
      </c>
      <c r="C15" s="158"/>
      <c r="D15" s="158"/>
      <c r="E15" s="158"/>
      <c r="F15" s="158"/>
      <c r="G15" s="158"/>
      <c r="H15" s="158"/>
      <c r="I15" s="159"/>
    </row>
    <row r="16" spans="1:9" ht="15">
      <c r="A16" s="156" t="s">
        <v>803</v>
      </c>
      <c r="B16" s="157" t="s">
        <v>378</v>
      </c>
      <c r="C16" s="160"/>
      <c r="D16" s="160"/>
      <c r="E16" s="160"/>
      <c r="F16" s="160"/>
      <c r="G16" s="160"/>
      <c r="H16" s="160"/>
      <c r="I16" s="161"/>
    </row>
    <row r="17" spans="1:9" ht="15">
      <c r="A17" s="156" t="s">
        <v>807</v>
      </c>
      <c r="B17" s="157" t="s">
        <v>379</v>
      </c>
      <c r="C17" s="162">
        <v>9311</v>
      </c>
      <c r="D17" s="162">
        <v>2075</v>
      </c>
      <c r="E17" s="162"/>
      <c r="F17" s="162"/>
      <c r="G17" s="162"/>
      <c r="H17" s="162">
        <v>2075</v>
      </c>
      <c r="I17" s="163">
        <v>11386</v>
      </c>
    </row>
    <row r="18" spans="1:9" ht="15.75" thickBot="1">
      <c r="A18" s="164" t="s">
        <v>801</v>
      </c>
      <c r="B18" s="165" t="s">
        <v>380</v>
      </c>
      <c r="C18" s="166">
        <v>18624</v>
      </c>
      <c r="D18" s="166"/>
      <c r="E18" s="166"/>
      <c r="F18" s="166"/>
      <c r="G18" s="166"/>
      <c r="H18" s="162"/>
      <c r="I18" s="163">
        <v>18624</v>
      </c>
    </row>
    <row r="19" spans="1:9" ht="15" thickBot="1">
      <c r="A19" s="1821" t="s">
        <v>381</v>
      </c>
      <c r="B19" s="1822"/>
      <c r="C19" s="167">
        <f aca="true" t="shared" si="0" ref="C19:I19">C12+C13+C14+C16+C15+C17+C18</f>
        <v>34049</v>
      </c>
      <c r="D19" s="167">
        <f t="shared" si="0"/>
        <v>2075</v>
      </c>
      <c r="E19" s="167">
        <f t="shared" si="0"/>
        <v>0</v>
      </c>
      <c r="F19" s="167">
        <f t="shared" si="0"/>
        <v>0</v>
      </c>
      <c r="G19" s="167">
        <f t="shared" si="0"/>
        <v>0</v>
      </c>
      <c r="H19" s="167">
        <f t="shared" si="0"/>
        <v>2075</v>
      </c>
      <c r="I19" s="168">
        <f t="shared" si="0"/>
        <v>36124</v>
      </c>
    </row>
    <row r="20" spans="1:2" ht="16.5" thickBot="1">
      <c r="A20" s="1823" t="s">
        <v>382</v>
      </c>
      <c r="B20" s="1823"/>
    </row>
    <row r="21" spans="1:9" ht="15">
      <c r="A21" s="169" t="s">
        <v>798</v>
      </c>
      <c r="B21" s="170" t="s">
        <v>383</v>
      </c>
      <c r="C21" s="153"/>
      <c r="D21" s="153"/>
      <c r="E21" s="153"/>
      <c r="F21" s="153"/>
      <c r="G21" s="153"/>
      <c r="H21" s="153"/>
      <c r="I21" s="171"/>
    </row>
    <row r="22" spans="1:9" ht="15.75" thickBot="1">
      <c r="A22" s="172" t="s">
        <v>802</v>
      </c>
      <c r="B22" s="173" t="s">
        <v>380</v>
      </c>
      <c r="C22" s="165"/>
      <c r="D22" s="165"/>
      <c r="E22" s="165"/>
      <c r="F22" s="165"/>
      <c r="G22" s="165"/>
      <c r="H22" s="165"/>
      <c r="I22" s="174"/>
    </row>
    <row r="23" spans="1:9" ht="15" thickBot="1">
      <c r="A23" s="1824" t="s">
        <v>384</v>
      </c>
      <c r="B23" s="1825"/>
      <c r="C23" s="175"/>
      <c r="D23" s="175"/>
      <c r="E23" s="175"/>
      <c r="F23" s="175"/>
      <c r="G23" s="175"/>
      <c r="H23" s="175"/>
      <c r="I23" s="176"/>
    </row>
    <row r="24" spans="1:9" ht="15.75" thickBot="1">
      <c r="A24" s="1817" t="s">
        <v>385</v>
      </c>
      <c r="B24" s="1818"/>
      <c r="C24" s="177">
        <f>C23+C19</f>
        <v>34049</v>
      </c>
      <c r="D24" s="177">
        <f aca="true" t="shared" si="1" ref="D24:I24">D23+D19</f>
        <v>2075</v>
      </c>
      <c r="E24" s="177">
        <f t="shared" si="1"/>
        <v>0</v>
      </c>
      <c r="F24" s="177">
        <f t="shared" si="1"/>
        <v>0</v>
      </c>
      <c r="G24" s="177">
        <f t="shared" si="1"/>
        <v>0</v>
      </c>
      <c r="H24" s="177">
        <f t="shared" si="1"/>
        <v>2075</v>
      </c>
      <c r="I24" s="177">
        <f t="shared" si="1"/>
        <v>36124</v>
      </c>
    </row>
  </sheetData>
  <sheetProtection/>
  <mergeCells count="14">
    <mergeCell ref="G1:I1"/>
    <mergeCell ref="A2:I2"/>
    <mergeCell ref="A3:I3"/>
    <mergeCell ref="H7:I7"/>
    <mergeCell ref="A24:B24"/>
    <mergeCell ref="B5:H5"/>
    <mergeCell ref="A11:B11"/>
    <mergeCell ref="A19:B19"/>
    <mergeCell ref="A20:B20"/>
    <mergeCell ref="A23:B23"/>
    <mergeCell ref="A8:A9"/>
    <mergeCell ref="B8:B9"/>
    <mergeCell ref="C8:C9"/>
    <mergeCell ref="D8:I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&amp;R12.1 sz. melléklet
.../2014.(...) Egyek Önk. r.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6" sqref="B6:H6"/>
    </sheetView>
  </sheetViews>
  <sheetFormatPr defaultColWidth="9.00390625" defaultRowHeight="12.75"/>
  <cols>
    <col min="1" max="1" width="4.75390625" style="47" customWidth="1"/>
    <col min="2" max="2" width="43.625" style="47" customWidth="1"/>
    <col min="3" max="3" width="12.875" style="47" customWidth="1"/>
    <col min="4" max="4" width="11.75390625" style="47" customWidth="1"/>
    <col min="5" max="5" width="12.125" style="47" customWidth="1"/>
    <col min="6" max="6" width="9.25390625" style="47" bestFit="1" customWidth="1"/>
    <col min="7" max="7" width="11.25390625" style="47" customWidth="1"/>
    <col min="8" max="8" width="11.75390625" style="47" customWidth="1"/>
    <col min="9" max="9" width="12.75390625" style="47" customWidth="1"/>
    <col min="10" max="13" width="9.125" style="47" customWidth="1"/>
    <col min="14" max="16384" width="9.125" style="42" customWidth="1"/>
  </cols>
  <sheetData>
    <row r="1" spans="7:9" ht="15.75">
      <c r="G1" s="1833"/>
      <c r="H1" s="1833"/>
      <c r="I1" s="1833"/>
    </row>
    <row r="2" spans="1:9" ht="15.75">
      <c r="A2" s="1580" t="s">
        <v>721</v>
      </c>
      <c r="B2" s="1580"/>
      <c r="C2" s="1580"/>
      <c r="D2" s="1580"/>
      <c r="E2" s="1580"/>
      <c r="F2" s="1580"/>
      <c r="G2" s="1580"/>
      <c r="H2" s="1580"/>
      <c r="I2" s="1580"/>
    </row>
    <row r="3" spans="1:9" ht="15.75">
      <c r="A3" s="1337"/>
      <c r="B3" s="1337"/>
      <c r="C3" s="1337"/>
      <c r="D3" s="1337"/>
      <c r="E3" s="1337"/>
      <c r="F3" s="1337"/>
      <c r="G3" s="1337"/>
      <c r="H3" s="1337"/>
      <c r="I3" s="1337"/>
    </row>
    <row r="4" spans="1:9" ht="18.75" customHeight="1">
      <c r="A4" s="1835" t="s">
        <v>1403</v>
      </c>
      <c r="B4" s="1835"/>
      <c r="C4" s="1835"/>
      <c r="D4" s="1835"/>
      <c r="E4" s="1835"/>
      <c r="F4" s="1835"/>
      <c r="G4" s="1835"/>
      <c r="H4" s="1835"/>
      <c r="I4" s="1835"/>
    </row>
    <row r="5" spans="1:9" ht="17.25" customHeigh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7.25" customHeight="1">
      <c r="A6" s="146"/>
      <c r="B6" s="1819"/>
      <c r="C6" s="1819"/>
      <c r="D6" s="1819"/>
      <c r="E6" s="1819"/>
      <c r="F6" s="1819"/>
      <c r="G6" s="1819"/>
      <c r="H6" s="1819"/>
      <c r="I6" s="146"/>
    </row>
    <row r="8" spans="8:9" ht="13.5" customHeight="1" thickBot="1">
      <c r="H8" s="1834" t="s">
        <v>361</v>
      </c>
      <c r="I8" s="1834"/>
    </row>
    <row r="9" spans="1:9" ht="15.75">
      <c r="A9" s="1826" t="s">
        <v>1082</v>
      </c>
      <c r="B9" s="1828" t="s">
        <v>362</v>
      </c>
      <c r="C9" s="1830" t="s">
        <v>363</v>
      </c>
      <c r="D9" s="1830" t="s">
        <v>364</v>
      </c>
      <c r="E9" s="1830"/>
      <c r="F9" s="1830"/>
      <c r="G9" s="1830"/>
      <c r="H9" s="1830"/>
      <c r="I9" s="1832"/>
    </row>
    <row r="10" spans="1:9" ht="47.25">
      <c r="A10" s="1827"/>
      <c r="B10" s="1829"/>
      <c r="C10" s="1831"/>
      <c r="D10" s="147" t="s">
        <v>365</v>
      </c>
      <c r="E10" s="147" t="s">
        <v>366</v>
      </c>
      <c r="F10" s="147" t="s">
        <v>367</v>
      </c>
      <c r="G10" s="147" t="s">
        <v>368</v>
      </c>
      <c r="H10" s="147" t="s">
        <v>369</v>
      </c>
      <c r="I10" s="148" t="s">
        <v>370</v>
      </c>
    </row>
    <row r="11" spans="1:9" ht="13.5" thickBot="1">
      <c r="A11" s="149" t="s">
        <v>798</v>
      </c>
      <c r="B11" s="150" t="s">
        <v>802</v>
      </c>
      <c r="C11" s="150" t="s">
        <v>806</v>
      </c>
      <c r="D11" s="150" t="s">
        <v>800</v>
      </c>
      <c r="E11" s="150" t="s">
        <v>803</v>
      </c>
      <c r="F11" s="150" t="s">
        <v>807</v>
      </c>
      <c r="G11" s="150" t="s">
        <v>801</v>
      </c>
      <c r="H11" s="150" t="s">
        <v>371</v>
      </c>
      <c r="I11" s="151" t="s">
        <v>372</v>
      </c>
    </row>
    <row r="12" spans="1:2" ht="16.5" thickBot="1">
      <c r="A12" s="1820" t="s">
        <v>373</v>
      </c>
      <c r="B12" s="1820"/>
    </row>
    <row r="13" spans="1:9" ht="15">
      <c r="A13" s="152" t="s">
        <v>798</v>
      </c>
      <c r="B13" s="153" t="s">
        <v>374</v>
      </c>
      <c r="C13" s="154"/>
      <c r="D13" s="154"/>
      <c r="E13" s="154"/>
      <c r="F13" s="154"/>
      <c r="G13" s="154"/>
      <c r="H13" s="154"/>
      <c r="I13" s="155"/>
    </row>
    <row r="14" spans="1:9" ht="15">
      <c r="A14" s="156" t="s">
        <v>802</v>
      </c>
      <c r="B14" s="157" t="s">
        <v>375</v>
      </c>
      <c r="C14" s="158"/>
      <c r="D14" s="158"/>
      <c r="E14" s="158"/>
      <c r="F14" s="158"/>
      <c r="G14" s="158"/>
      <c r="H14" s="158"/>
      <c r="I14" s="159"/>
    </row>
    <row r="15" spans="1:9" ht="15">
      <c r="A15" s="156" t="s">
        <v>806</v>
      </c>
      <c r="B15" s="157" t="s">
        <v>376</v>
      </c>
      <c r="C15" s="158"/>
      <c r="D15" s="158"/>
      <c r="E15" s="158"/>
      <c r="F15" s="158"/>
      <c r="G15" s="158"/>
      <c r="H15" s="158"/>
      <c r="I15" s="159"/>
    </row>
    <row r="16" spans="1:9" ht="15">
      <c r="A16" s="156" t="s">
        <v>800</v>
      </c>
      <c r="B16" s="157" t="s">
        <v>377</v>
      </c>
      <c r="C16" s="158"/>
      <c r="D16" s="158"/>
      <c r="E16" s="158"/>
      <c r="F16" s="158"/>
      <c r="G16" s="158"/>
      <c r="H16" s="158"/>
      <c r="I16" s="159"/>
    </row>
    <row r="17" spans="1:9" ht="15">
      <c r="A17" s="156" t="s">
        <v>803</v>
      </c>
      <c r="B17" s="157" t="s">
        <v>378</v>
      </c>
      <c r="C17" s="160"/>
      <c r="D17" s="160"/>
      <c r="E17" s="160"/>
      <c r="F17" s="160"/>
      <c r="G17" s="160"/>
      <c r="H17" s="160"/>
      <c r="I17" s="161"/>
    </row>
    <row r="18" spans="1:9" ht="15">
      <c r="A18" s="156" t="s">
        <v>807</v>
      </c>
      <c r="B18" s="157" t="s">
        <v>379</v>
      </c>
      <c r="C18" s="162">
        <v>878</v>
      </c>
      <c r="D18" s="162"/>
      <c r="E18" s="162"/>
      <c r="F18" s="162">
        <v>8</v>
      </c>
      <c r="G18" s="162"/>
      <c r="H18" s="162">
        <v>8</v>
      </c>
      <c r="I18" s="163">
        <v>886</v>
      </c>
    </row>
    <row r="19" spans="1:9" ht="15.75" thickBot="1">
      <c r="A19" s="164" t="s">
        <v>801</v>
      </c>
      <c r="B19" s="165" t="s">
        <v>380</v>
      </c>
      <c r="C19" s="166"/>
      <c r="D19" s="166"/>
      <c r="E19" s="166"/>
      <c r="F19" s="166"/>
      <c r="G19" s="166"/>
      <c r="H19" s="162">
        <f>G19+F19+E19+D19</f>
        <v>0</v>
      </c>
      <c r="I19" s="163">
        <f>H19+C19</f>
        <v>0</v>
      </c>
    </row>
    <row r="20" spans="1:9" ht="15" thickBot="1">
      <c r="A20" s="1821" t="s">
        <v>381</v>
      </c>
      <c r="B20" s="1822"/>
      <c r="C20" s="167">
        <f aca="true" t="shared" si="0" ref="C20:I20">C13+C14+C15+C17+C16+C18+C19</f>
        <v>878</v>
      </c>
      <c r="D20" s="167">
        <f t="shared" si="0"/>
        <v>0</v>
      </c>
      <c r="E20" s="167">
        <f t="shared" si="0"/>
        <v>0</v>
      </c>
      <c r="F20" s="167">
        <f t="shared" si="0"/>
        <v>8</v>
      </c>
      <c r="G20" s="167">
        <f t="shared" si="0"/>
        <v>0</v>
      </c>
      <c r="H20" s="167">
        <f t="shared" si="0"/>
        <v>8</v>
      </c>
      <c r="I20" s="168">
        <f t="shared" si="0"/>
        <v>886</v>
      </c>
    </row>
    <row r="21" spans="1:2" ht="16.5" thickBot="1">
      <c r="A21" s="1823" t="s">
        <v>382</v>
      </c>
      <c r="B21" s="1823"/>
    </row>
    <row r="22" spans="1:9" ht="15">
      <c r="A22" s="169" t="s">
        <v>798</v>
      </c>
      <c r="B22" s="170" t="s">
        <v>383</v>
      </c>
      <c r="C22" s="153"/>
      <c r="D22" s="153"/>
      <c r="E22" s="153"/>
      <c r="F22" s="153"/>
      <c r="G22" s="153"/>
      <c r="H22" s="153"/>
      <c r="I22" s="171"/>
    </row>
    <row r="23" spans="1:9" ht="15.75" thickBot="1">
      <c r="A23" s="172" t="s">
        <v>802</v>
      </c>
      <c r="B23" s="173" t="s">
        <v>380</v>
      </c>
      <c r="C23" s="165"/>
      <c r="D23" s="165"/>
      <c r="E23" s="165"/>
      <c r="F23" s="165"/>
      <c r="G23" s="165"/>
      <c r="H23" s="165"/>
      <c r="I23" s="174"/>
    </row>
    <row r="24" spans="1:9" ht="15" thickBot="1">
      <c r="A24" s="1824" t="s">
        <v>384</v>
      </c>
      <c r="B24" s="1825"/>
      <c r="C24" s="175"/>
      <c r="D24" s="175"/>
      <c r="E24" s="175"/>
      <c r="F24" s="175"/>
      <c r="G24" s="175"/>
      <c r="H24" s="175"/>
      <c r="I24" s="176"/>
    </row>
    <row r="25" spans="1:9" ht="15.75" thickBot="1">
      <c r="A25" s="1817" t="s">
        <v>385</v>
      </c>
      <c r="B25" s="1818"/>
      <c r="C25" s="177">
        <f>C24+C20</f>
        <v>878</v>
      </c>
      <c r="D25" s="177">
        <f aca="true" t="shared" si="1" ref="D25:I25">D24+D20</f>
        <v>0</v>
      </c>
      <c r="E25" s="177">
        <f t="shared" si="1"/>
        <v>0</v>
      </c>
      <c r="F25" s="177">
        <f t="shared" si="1"/>
        <v>8</v>
      </c>
      <c r="G25" s="177">
        <f t="shared" si="1"/>
        <v>0</v>
      </c>
      <c r="H25" s="177">
        <f t="shared" si="1"/>
        <v>8</v>
      </c>
      <c r="I25" s="177">
        <f t="shared" si="1"/>
        <v>886</v>
      </c>
    </row>
  </sheetData>
  <sheetProtection/>
  <mergeCells count="14">
    <mergeCell ref="G1:I1"/>
    <mergeCell ref="A2:I2"/>
    <mergeCell ref="A4:I4"/>
    <mergeCell ref="H8:I8"/>
    <mergeCell ref="A25:B25"/>
    <mergeCell ref="B6:H6"/>
    <mergeCell ref="A12:B12"/>
    <mergeCell ref="A20:B20"/>
    <mergeCell ref="A21:B21"/>
    <mergeCell ref="A24:B24"/>
    <mergeCell ref="A9:A10"/>
    <mergeCell ref="B9:B10"/>
    <mergeCell ref="C9:C10"/>
    <mergeCell ref="D9:I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 2. sz. melléklet
.../2014.(...) Egyek Önk. r.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">
      <selection activeCell="B5" sqref="B5:H5"/>
    </sheetView>
  </sheetViews>
  <sheetFormatPr defaultColWidth="9.00390625" defaultRowHeight="12.75"/>
  <cols>
    <col min="1" max="1" width="4.75390625" style="533" customWidth="1"/>
    <col min="2" max="2" width="43.625" style="533" customWidth="1"/>
    <col min="3" max="3" width="12.875" style="533" customWidth="1"/>
    <col min="4" max="4" width="11.75390625" style="533" customWidth="1"/>
    <col min="5" max="5" width="12.125" style="533" customWidth="1"/>
    <col min="6" max="6" width="9.25390625" style="533" bestFit="1" customWidth="1"/>
    <col min="7" max="7" width="11.25390625" style="533" customWidth="1"/>
    <col min="8" max="8" width="11.75390625" style="533" customWidth="1"/>
    <col min="9" max="9" width="12.75390625" style="533" customWidth="1"/>
    <col min="10" max="13" width="9.125" style="533" customWidth="1"/>
    <col min="14" max="16384" width="9.125" style="534" customWidth="1"/>
  </cols>
  <sheetData>
    <row r="1" spans="1:9" s="534" customFormat="1" ht="15.75">
      <c r="A1" s="533"/>
      <c r="B1" s="533"/>
      <c r="C1" s="533"/>
      <c r="D1" s="533"/>
      <c r="E1" s="533"/>
      <c r="F1" s="533"/>
      <c r="G1" s="1838"/>
      <c r="H1" s="1838"/>
      <c r="I1" s="1838"/>
    </row>
    <row r="2" spans="1:9" s="534" customFormat="1" ht="15.75">
      <c r="A2" s="1839" t="s">
        <v>722</v>
      </c>
      <c r="B2" s="1839"/>
      <c r="C2" s="1839"/>
      <c r="D2" s="1839"/>
      <c r="E2" s="1839"/>
      <c r="F2" s="1839"/>
      <c r="G2" s="1839"/>
      <c r="H2" s="1839"/>
      <c r="I2" s="1839"/>
    </row>
    <row r="3" spans="1:9" s="534" customFormat="1" ht="17.25" customHeight="1">
      <c r="A3" s="1840" t="s">
        <v>1404</v>
      </c>
      <c r="B3" s="1840"/>
      <c r="C3" s="1840"/>
      <c r="D3" s="1840"/>
      <c r="E3" s="1840"/>
      <c r="F3" s="1840"/>
      <c r="G3" s="1840"/>
      <c r="H3" s="1840"/>
      <c r="I3" s="1840"/>
    </row>
    <row r="4" spans="1:9" s="534" customFormat="1" ht="17.25" customHeight="1">
      <c r="A4" s="535"/>
      <c r="B4" s="535"/>
      <c r="C4" s="535"/>
      <c r="D4" s="535"/>
      <c r="E4" s="535"/>
      <c r="F4" s="535"/>
      <c r="G4" s="535"/>
      <c r="H4" s="535"/>
      <c r="I4" s="535"/>
    </row>
    <row r="5" spans="1:9" s="534" customFormat="1" ht="17.25" customHeight="1">
      <c r="A5" s="535"/>
      <c r="B5" s="1840"/>
      <c r="C5" s="1840"/>
      <c r="D5" s="1840"/>
      <c r="E5" s="1840"/>
      <c r="F5" s="1840"/>
      <c r="G5" s="1840"/>
      <c r="H5" s="1840"/>
      <c r="I5" s="535"/>
    </row>
    <row r="6" spans="1:9" s="534" customFormat="1" ht="13.5">
      <c r="A6" s="533"/>
      <c r="B6" s="1836"/>
      <c r="C6" s="1836"/>
      <c r="D6" s="1836"/>
      <c r="E6" s="1836"/>
      <c r="F6" s="1836"/>
      <c r="G6" s="1836"/>
      <c r="H6" s="1836"/>
      <c r="I6" s="533"/>
    </row>
    <row r="7" spans="1:9" s="534" customFormat="1" ht="13.5" customHeight="1" thickBot="1">
      <c r="A7" s="533"/>
      <c r="B7" s="533"/>
      <c r="C7" s="533"/>
      <c r="D7" s="533"/>
      <c r="E7" s="533"/>
      <c r="F7" s="533"/>
      <c r="G7" s="533"/>
      <c r="H7" s="1837" t="s">
        <v>361</v>
      </c>
      <c r="I7" s="1837"/>
    </row>
    <row r="8" spans="1:9" s="534" customFormat="1" ht="15.75">
      <c r="A8" s="1843" t="s">
        <v>1082</v>
      </c>
      <c r="B8" s="1845" t="s">
        <v>362</v>
      </c>
      <c r="C8" s="1847" t="s">
        <v>363</v>
      </c>
      <c r="D8" s="1847" t="s">
        <v>364</v>
      </c>
      <c r="E8" s="1847"/>
      <c r="F8" s="1847"/>
      <c r="G8" s="1847"/>
      <c r="H8" s="1847"/>
      <c r="I8" s="1849"/>
    </row>
    <row r="9" spans="1:9" s="534" customFormat="1" ht="47.25">
      <c r="A9" s="1844"/>
      <c r="B9" s="1846"/>
      <c r="C9" s="1848"/>
      <c r="D9" s="536" t="s">
        <v>365</v>
      </c>
      <c r="E9" s="536" t="s">
        <v>366</v>
      </c>
      <c r="F9" s="536" t="s">
        <v>367</v>
      </c>
      <c r="G9" s="536" t="s">
        <v>368</v>
      </c>
      <c r="H9" s="536" t="s">
        <v>369</v>
      </c>
      <c r="I9" s="537" t="s">
        <v>370</v>
      </c>
    </row>
    <row r="10" spans="1:9" s="534" customFormat="1" ht="13.5" thickBot="1">
      <c r="A10" s="538" t="s">
        <v>798</v>
      </c>
      <c r="B10" s="539" t="s">
        <v>802</v>
      </c>
      <c r="C10" s="539" t="s">
        <v>806</v>
      </c>
      <c r="D10" s="539" t="s">
        <v>800</v>
      </c>
      <c r="E10" s="539" t="s">
        <v>803</v>
      </c>
      <c r="F10" s="539" t="s">
        <v>807</v>
      </c>
      <c r="G10" s="539" t="s">
        <v>801</v>
      </c>
      <c r="H10" s="539" t="s">
        <v>371</v>
      </c>
      <c r="I10" s="540" t="s">
        <v>372</v>
      </c>
    </row>
    <row r="11" spans="1:9" s="534" customFormat="1" ht="16.5" thickBot="1">
      <c r="A11" s="1850" t="s">
        <v>373</v>
      </c>
      <c r="B11" s="1850"/>
      <c r="C11" s="533"/>
      <c r="D11" s="533"/>
      <c r="E11" s="533"/>
      <c r="F11" s="533"/>
      <c r="G11" s="533"/>
      <c r="H11" s="533"/>
      <c r="I11" s="533"/>
    </row>
    <row r="12" spans="1:9" s="534" customFormat="1" ht="15">
      <c r="A12" s="541" t="s">
        <v>798</v>
      </c>
      <c r="B12" s="542" t="s">
        <v>374</v>
      </c>
      <c r="C12" s="154">
        <v>63</v>
      </c>
      <c r="D12" s="154"/>
      <c r="E12" s="154"/>
      <c r="F12" s="154"/>
      <c r="G12" s="154"/>
      <c r="H12" s="154"/>
      <c r="I12" s="155">
        <v>63</v>
      </c>
    </row>
    <row r="13" spans="1:9" s="534" customFormat="1" ht="15">
      <c r="A13" s="543" t="s">
        <v>802</v>
      </c>
      <c r="B13" s="544" t="s">
        <v>375</v>
      </c>
      <c r="C13" s="158"/>
      <c r="D13" s="158"/>
      <c r="E13" s="158"/>
      <c r="F13" s="158"/>
      <c r="G13" s="158"/>
      <c r="H13" s="158"/>
      <c r="I13" s="159"/>
    </row>
    <row r="14" spans="1:9" s="534" customFormat="1" ht="15">
      <c r="A14" s="543" t="s">
        <v>806</v>
      </c>
      <c r="B14" s="544" t="s">
        <v>376</v>
      </c>
      <c r="C14" s="158"/>
      <c r="D14" s="158"/>
      <c r="E14" s="158"/>
      <c r="F14" s="158"/>
      <c r="G14" s="158"/>
      <c r="H14" s="158"/>
      <c r="I14" s="159"/>
    </row>
    <row r="15" spans="1:9" s="534" customFormat="1" ht="15">
      <c r="A15" s="543" t="s">
        <v>800</v>
      </c>
      <c r="B15" s="544" t="s">
        <v>377</v>
      </c>
      <c r="C15" s="158"/>
      <c r="D15" s="158"/>
      <c r="E15" s="158"/>
      <c r="F15" s="158"/>
      <c r="G15" s="158"/>
      <c r="H15" s="158"/>
      <c r="I15" s="159"/>
    </row>
    <row r="16" spans="1:9" s="534" customFormat="1" ht="15">
      <c r="A16" s="543" t="s">
        <v>803</v>
      </c>
      <c r="B16" s="544" t="s">
        <v>378</v>
      </c>
      <c r="C16" s="545"/>
      <c r="D16" s="545"/>
      <c r="E16" s="545"/>
      <c r="F16" s="545"/>
      <c r="G16" s="545"/>
      <c r="H16" s="545"/>
      <c r="I16" s="546"/>
    </row>
    <row r="17" spans="1:9" s="534" customFormat="1" ht="15">
      <c r="A17" s="543" t="s">
        <v>807</v>
      </c>
      <c r="B17" s="544" t="s">
        <v>379</v>
      </c>
      <c r="C17" s="162">
        <v>96</v>
      </c>
      <c r="D17" s="162"/>
      <c r="E17" s="162"/>
      <c r="F17" s="162"/>
      <c r="G17" s="162"/>
      <c r="H17" s="162">
        <f>G17+F17+E17+D17</f>
        <v>0</v>
      </c>
      <c r="I17" s="163">
        <f>H17+C17</f>
        <v>96</v>
      </c>
    </row>
    <row r="18" spans="1:9" s="534" customFormat="1" ht="15.75" thickBot="1">
      <c r="A18" s="547" t="s">
        <v>801</v>
      </c>
      <c r="B18" s="548" t="s">
        <v>380</v>
      </c>
      <c r="C18" s="166"/>
      <c r="D18" s="166"/>
      <c r="E18" s="166"/>
      <c r="F18" s="166"/>
      <c r="G18" s="166"/>
      <c r="H18" s="162">
        <f>G18+F18+E18+D18</f>
        <v>0</v>
      </c>
      <c r="I18" s="163">
        <f>H18+C18</f>
        <v>0</v>
      </c>
    </row>
    <row r="19" spans="1:9" s="534" customFormat="1" ht="15" thickBot="1">
      <c r="A19" s="1851" t="s">
        <v>381</v>
      </c>
      <c r="B19" s="1852"/>
      <c r="C19" s="167">
        <f>SUM(C12:C18)</f>
        <v>159</v>
      </c>
      <c r="D19" s="167"/>
      <c r="E19" s="167">
        <f>E12+E13+E14+E16+E15+E17+E18</f>
        <v>0</v>
      </c>
      <c r="F19" s="167">
        <f>F12+F13+F14+F16+F15+F17+F18</f>
        <v>0</v>
      </c>
      <c r="G19" s="167">
        <f>G12+G13+G14+G16+G15+G17+G18</f>
        <v>0</v>
      </c>
      <c r="H19" s="167">
        <f>H12+H13+H14+H16+H15+H17+H18</f>
        <v>0</v>
      </c>
      <c r="I19" s="168">
        <f>I12+I13+I14+I16+I15+I17+I18</f>
        <v>159</v>
      </c>
    </row>
    <row r="20" spans="1:9" s="534" customFormat="1" ht="16.5" thickBot="1">
      <c r="A20" s="1853" t="s">
        <v>382</v>
      </c>
      <c r="B20" s="1853"/>
      <c r="C20" s="533"/>
      <c r="D20" s="533"/>
      <c r="E20" s="533"/>
      <c r="F20" s="533"/>
      <c r="G20" s="533"/>
      <c r="H20" s="533"/>
      <c r="I20" s="533"/>
    </row>
    <row r="21" spans="1:9" s="534" customFormat="1" ht="15">
      <c r="A21" s="549" t="s">
        <v>798</v>
      </c>
      <c r="B21" s="550" t="s">
        <v>383</v>
      </c>
      <c r="C21" s="542"/>
      <c r="D21" s="542"/>
      <c r="E21" s="542"/>
      <c r="F21" s="542"/>
      <c r="G21" s="542"/>
      <c r="H21" s="542"/>
      <c r="I21" s="551"/>
    </row>
    <row r="22" spans="1:9" s="534" customFormat="1" ht="15.75" thickBot="1">
      <c r="A22" s="552" t="s">
        <v>802</v>
      </c>
      <c r="B22" s="553" t="s">
        <v>380</v>
      </c>
      <c r="C22" s="548"/>
      <c r="D22" s="548"/>
      <c r="E22" s="548"/>
      <c r="F22" s="548"/>
      <c r="G22" s="548"/>
      <c r="H22" s="548"/>
      <c r="I22" s="554"/>
    </row>
    <row r="23" spans="1:9" s="534" customFormat="1" ht="15" thickBot="1">
      <c r="A23" s="1854" t="s">
        <v>384</v>
      </c>
      <c r="B23" s="1855"/>
      <c r="C23" s="555"/>
      <c r="D23" s="555"/>
      <c r="E23" s="555"/>
      <c r="F23" s="555"/>
      <c r="G23" s="555"/>
      <c r="H23" s="555"/>
      <c r="I23" s="556"/>
    </row>
    <row r="24" spans="1:9" s="534" customFormat="1" ht="15.75" thickBot="1">
      <c r="A24" s="1841" t="s">
        <v>385</v>
      </c>
      <c r="B24" s="1842"/>
      <c r="C24" s="557">
        <f aca="true" t="shared" si="0" ref="C24:I24">C23+C19</f>
        <v>159</v>
      </c>
      <c r="D24" s="557">
        <f t="shared" si="0"/>
        <v>0</v>
      </c>
      <c r="E24" s="557">
        <f t="shared" si="0"/>
        <v>0</v>
      </c>
      <c r="F24" s="557">
        <f t="shared" si="0"/>
        <v>0</v>
      </c>
      <c r="G24" s="557">
        <f t="shared" si="0"/>
        <v>0</v>
      </c>
      <c r="H24" s="557">
        <f t="shared" si="0"/>
        <v>0</v>
      </c>
      <c r="I24" s="557">
        <f t="shared" si="0"/>
        <v>159</v>
      </c>
    </row>
  </sheetData>
  <sheetProtection/>
  <mergeCells count="15">
    <mergeCell ref="A24:B24"/>
    <mergeCell ref="A8:A9"/>
    <mergeCell ref="B8:B9"/>
    <mergeCell ref="C8:C9"/>
    <mergeCell ref="D8:I8"/>
    <mergeCell ref="A11:B11"/>
    <mergeCell ref="A19:B19"/>
    <mergeCell ref="A20:B20"/>
    <mergeCell ref="A23:B23"/>
    <mergeCell ref="B6:H6"/>
    <mergeCell ref="H7:I7"/>
    <mergeCell ref="G1:I1"/>
    <mergeCell ref="A2:I2"/>
    <mergeCell ref="A3:I3"/>
    <mergeCell ref="B5:H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 3. sz. melléklet
.../2014.(...) Egyek Önk. r.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C3" sqref="C3:D3"/>
    </sheetView>
  </sheetViews>
  <sheetFormatPr defaultColWidth="9.00390625" defaultRowHeight="12.75"/>
  <cols>
    <col min="1" max="1" width="9.125" style="178" customWidth="1"/>
    <col min="2" max="2" width="6.625" style="178" customWidth="1"/>
    <col min="3" max="3" width="54.125" style="178" customWidth="1"/>
    <col min="4" max="4" width="21.625" style="179" customWidth="1"/>
    <col min="5" max="5" width="20.125" style="179" customWidth="1"/>
    <col min="6" max="7" width="9.125" style="178" customWidth="1"/>
    <col min="8" max="16384" width="9.125" style="198" customWidth="1"/>
  </cols>
  <sheetData>
    <row r="1" spans="2:5" ht="15.75">
      <c r="B1" s="1856" t="s">
        <v>723</v>
      </c>
      <c r="C1" s="1856"/>
      <c r="D1" s="1856"/>
      <c r="E1" s="1856"/>
    </row>
    <row r="2" spans="1:5" ht="24" customHeight="1">
      <c r="A2" s="1858" t="s">
        <v>1405</v>
      </c>
      <c r="B2" s="1858"/>
      <c r="C2" s="1858"/>
      <c r="D2" s="1858"/>
      <c r="E2" s="1858"/>
    </row>
    <row r="3" spans="3:4" ht="15.75">
      <c r="C3" s="1857" t="s">
        <v>386</v>
      </c>
      <c r="D3" s="1857"/>
    </row>
    <row r="4" spans="5:6" ht="13.5" thickBot="1">
      <c r="E4" s="180" t="s">
        <v>387</v>
      </c>
      <c r="F4" s="180"/>
    </row>
    <row r="5" spans="2:5" ht="27.75" thickBot="1">
      <c r="B5" s="181" t="s">
        <v>876</v>
      </c>
      <c r="C5" s="182" t="s">
        <v>863</v>
      </c>
      <c r="D5" s="183" t="s">
        <v>388</v>
      </c>
      <c r="E5" s="184" t="s">
        <v>389</v>
      </c>
    </row>
    <row r="6" spans="2:5" ht="13.5" thickBot="1">
      <c r="B6" s="185">
        <v>1</v>
      </c>
      <c r="C6" s="186">
        <v>2</v>
      </c>
      <c r="D6" s="187">
        <v>3</v>
      </c>
      <c r="E6" s="188">
        <v>4</v>
      </c>
    </row>
    <row r="7" spans="2:5" ht="12.75">
      <c r="B7" s="189" t="s">
        <v>798</v>
      </c>
      <c r="C7" s="190" t="s">
        <v>390</v>
      </c>
      <c r="D7" s="191"/>
      <c r="E7" s="192"/>
    </row>
    <row r="8" spans="2:5" ht="12.75">
      <c r="B8" s="193" t="s">
        <v>802</v>
      </c>
      <c r="C8" s="194" t="s">
        <v>391</v>
      </c>
      <c r="D8" s="195"/>
      <c r="E8" s="196"/>
    </row>
    <row r="9" spans="2:5" ht="12.75">
      <c r="B9" s="193" t="s">
        <v>806</v>
      </c>
      <c r="C9" s="194" t="s">
        <v>392</v>
      </c>
      <c r="D9" s="195"/>
      <c r="E9" s="196"/>
    </row>
    <row r="10" spans="2:5" ht="12.75">
      <c r="B10" s="193" t="s">
        <v>800</v>
      </c>
      <c r="C10" s="194" t="s">
        <v>393</v>
      </c>
      <c r="D10" s="195"/>
      <c r="E10" s="196"/>
    </row>
    <row r="11" spans="2:5" ht="12.75">
      <c r="B11" s="193" t="s">
        <v>803</v>
      </c>
      <c r="C11" s="194" t="s">
        <v>394</v>
      </c>
      <c r="D11" s="195"/>
      <c r="E11" s="196"/>
    </row>
    <row r="12" spans="2:5" ht="12.75">
      <c r="B12" s="193" t="s">
        <v>801</v>
      </c>
      <c r="C12" s="194" t="s">
        <v>394</v>
      </c>
      <c r="D12" s="195"/>
      <c r="E12" s="196"/>
    </row>
    <row r="13" spans="2:5" ht="12.75">
      <c r="B13" s="193" t="s">
        <v>809</v>
      </c>
      <c r="C13" s="194" t="s">
        <v>394</v>
      </c>
      <c r="D13" s="195"/>
      <c r="E13" s="196"/>
    </row>
    <row r="14" spans="2:5" ht="25.5">
      <c r="B14" s="515" t="s">
        <v>799</v>
      </c>
      <c r="C14" s="516" t="s">
        <v>395</v>
      </c>
      <c r="D14" s="514">
        <v>570849</v>
      </c>
      <c r="E14" s="517">
        <v>570849</v>
      </c>
    </row>
    <row r="15" spans="1:7" s="204" customFormat="1" ht="38.25">
      <c r="A15" s="518"/>
      <c r="B15" s="519" t="s">
        <v>805</v>
      </c>
      <c r="C15" s="520" t="s">
        <v>452</v>
      </c>
      <c r="D15" s="521">
        <v>148696</v>
      </c>
      <c r="E15" s="522">
        <v>148696</v>
      </c>
      <c r="F15" s="518"/>
      <c r="G15" s="518"/>
    </row>
    <row r="16" spans="2:5" ht="12.75">
      <c r="B16" s="193" t="s">
        <v>824</v>
      </c>
      <c r="C16" s="194" t="s">
        <v>396</v>
      </c>
      <c r="D16" s="195"/>
      <c r="E16" s="196"/>
    </row>
    <row r="17" spans="2:5" ht="12.75">
      <c r="B17" s="193" t="s">
        <v>811</v>
      </c>
      <c r="C17" s="194" t="s">
        <v>397</v>
      </c>
      <c r="D17" s="195"/>
      <c r="E17" s="196"/>
    </row>
    <row r="18" spans="1:7" s="523" customFormat="1" ht="12.75">
      <c r="A18" s="178"/>
      <c r="B18" s="193" t="s">
        <v>899</v>
      </c>
      <c r="C18" s="194" t="s">
        <v>398</v>
      </c>
      <c r="D18" s="195"/>
      <c r="E18" s="196"/>
      <c r="F18" s="178"/>
      <c r="G18" s="178"/>
    </row>
    <row r="19" spans="2:5" ht="12.75">
      <c r="B19" s="193" t="s">
        <v>902</v>
      </c>
      <c r="C19" s="513" t="s">
        <v>399</v>
      </c>
      <c r="D19" s="514">
        <f>D20+D21+D22+D23</f>
        <v>1323951</v>
      </c>
      <c r="E19" s="514">
        <f>E20+E21+E22+E23</f>
        <v>1323951</v>
      </c>
    </row>
    <row r="20" spans="2:5" ht="29.25" customHeight="1">
      <c r="B20" s="193" t="s">
        <v>400</v>
      </c>
      <c r="C20" s="197" t="s">
        <v>401</v>
      </c>
      <c r="D20" s="195">
        <v>14000</v>
      </c>
      <c r="E20" s="196">
        <v>14000</v>
      </c>
    </row>
    <row r="21" spans="2:5" ht="25.5">
      <c r="B21" s="193" t="s">
        <v>400</v>
      </c>
      <c r="C21" s="197" t="s">
        <v>402</v>
      </c>
      <c r="D21" s="195">
        <v>1211947</v>
      </c>
      <c r="E21" s="196">
        <v>1211947</v>
      </c>
    </row>
    <row r="22" spans="2:5" ht="38.25">
      <c r="B22" s="193" t="s">
        <v>403</v>
      </c>
      <c r="C22" s="197" t="s">
        <v>404</v>
      </c>
      <c r="D22" s="195">
        <v>59500</v>
      </c>
      <c r="E22" s="196">
        <v>59500</v>
      </c>
    </row>
    <row r="23" spans="2:5" ht="38.25">
      <c r="B23" s="193" t="s">
        <v>900</v>
      </c>
      <c r="C23" s="197" t="s">
        <v>443</v>
      </c>
      <c r="D23" s="195">
        <v>38504</v>
      </c>
      <c r="E23" s="196">
        <v>38504</v>
      </c>
    </row>
    <row r="24" spans="2:5" ht="12.75">
      <c r="B24" s="515" t="s">
        <v>901</v>
      </c>
      <c r="C24" s="513" t="s">
        <v>789</v>
      </c>
      <c r="D24" s="514">
        <f>D25+D26</f>
        <v>13655612</v>
      </c>
      <c r="E24" s="514">
        <f>E25+E26</f>
        <v>13655612</v>
      </c>
    </row>
    <row r="25" spans="2:5" ht="25.5">
      <c r="B25" s="193" t="s">
        <v>903</v>
      </c>
      <c r="C25" s="197" t="s">
        <v>451</v>
      </c>
      <c r="D25" s="195">
        <v>8787924</v>
      </c>
      <c r="E25" s="196">
        <v>8787924</v>
      </c>
    </row>
    <row r="26" spans="2:5" ht="25.5">
      <c r="B26" s="193" t="s">
        <v>904</v>
      </c>
      <c r="C26" s="197" t="s">
        <v>790</v>
      </c>
      <c r="D26" s="195">
        <v>4867688</v>
      </c>
      <c r="E26" s="196">
        <v>4867688</v>
      </c>
    </row>
    <row r="27" spans="2:5" ht="12.75">
      <c r="B27" s="193" t="s">
        <v>976</v>
      </c>
      <c r="C27" s="194"/>
      <c r="D27" s="195"/>
      <c r="E27" s="196"/>
    </row>
    <row r="28" spans="2:5" ht="12.75">
      <c r="B28" s="193" t="s">
        <v>977</v>
      </c>
      <c r="C28" s="194"/>
      <c r="D28" s="195"/>
      <c r="E28" s="196"/>
    </row>
    <row r="29" spans="2:5" ht="12.75">
      <c r="B29" s="193" t="s">
        <v>978</v>
      </c>
      <c r="C29" s="194"/>
      <c r="D29" s="195"/>
      <c r="E29" s="196"/>
    </row>
    <row r="30" spans="2:5" ht="12.75">
      <c r="B30" s="193" t="s">
        <v>979</v>
      </c>
      <c r="C30" s="194"/>
      <c r="D30" s="195"/>
      <c r="E30" s="196"/>
    </row>
    <row r="31" spans="1:7" s="203" customFormat="1" ht="14.25" thickBot="1">
      <c r="A31" s="199"/>
      <c r="B31" s="200" t="s">
        <v>980</v>
      </c>
      <c r="C31" s="201" t="s">
        <v>810</v>
      </c>
      <c r="D31" s="202">
        <f>D7+D8+D9+D10+D12+D11+D13+D14+D15+D19+D24</f>
        <v>15699108</v>
      </c>
      <c r="E31" s="202">
        <f>E7+E8+E9+E10+E12+E11+E13+E14+E15+E19+E24</f>
        <v>15699108</v>
      </c>
      <c r="F31" s="199"/>
      <c r="G31" s="199"/>
    </row>
    <row r="32" spans="2:3" ht="12.75">
      <c r="B32" s="178" t="s">
        <v>405</v>
      </c>
      <c r="C32" s="178" t="s">
        <v>406</v>
      </c>
    </row>
  </sheetData>
  <sheetProtection/>
  <mergeCells count="3">
    <mergeCell ref="B1:E1"/>
    <mergeCell ref="C3:D3"/>
    <mergeCell ref="A2:E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&amp;R13. sz. melléklet
..../2014.(...) Egyek Önk. r.
</oddHeader>
  </headerFooter>
  <colBreaks count="1" manualBreakCount="1">
    <brk id="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B4:I22"/>
  <sheetViews>
    <sheetView view="pageLayout" zoomScaleNormal="91" workbookViewId="0" topLeftCell="A1">
      <selection activeCell="H27" sqref="H27"/>
    </sheetView>
  </sheetViews>
  <sheetFormatPr defaultColWidth="9.00390625" defaultRowHeight="12.75"/>
  <cols>
    <col min="1" max="6" width="9.125" style="1207" customWidth="1"/>
    <col min="7" max="7" width="12.625" style="1207" customWidth="1"/>
    <col min="8" max="8" width="9.125" style="1207" customWidth="1"/>
    <col min="9" max="9" width="15.25390625" style="1207" customWidth="1"/>
    <col min="10" max="16384" width="9.125" style="1207" customWidth="1"/>
  </cols>
  <sheetData>
    <row r="4" spans="2:8" ht="15.75">
      <c r="B4" s="1859" t="s">
        <v>724</v>
      </c>
      <c r="C4" s="1859"/>
      <c r="D4" s="1859"/>
      <c r="E4" s="1859"/>
      <c r="F4" s="1859"/>
      <c r="G4" s="1859"/>
      <c r="H4" s="1859"/>
    </row>
    <row r="6" spans="2:8" ht="12.75">
      <c r="B6" s="1860" t="s">
        <v>1406</v>
      </c>
      <c r="C6" s="1860"/>
      <c r="D6" s="1860"/>
      <c r="E6" s="1860"/>
      <c r="F6" s="1860"/>
      <c r="G6" s="1860"/>
      <c r="H6" s="1860"/>
    </row>
    <row r="8" spans="7:8" ht="13.5" thickBot="1">
      <c r="G8" s="1861" t="s">
        <v>808</v>
      </c>
      <c r="H8" s="1861"/>
    </row>
    <row r="9" spans="2:8" ht="13.5" thickBot="1">
      <c r="B9" s="1862" t="s">
        <v>990</v>
      </c>
      <c r="C9" s="1862"/>
      <c r="D9" s="1862"/>
      <c r="E9" s="1862"/>
      <c r="F9" s="1862"/>
      <c r="G9" s="1863" t="s">
        <v>407</v>
      </c>
      <c r="H9" s="1863"/>
    </row>
    <row r="10" spans="2:8" ht="12.75">
      <c r="B10" s="1864" t="s">
        <v>496</v>
      </c>
      <c r="C10" s="1864"/>
      <c r="D10" s="1864"/>
      <c r="E10" s="1864"/>
      <c r="F10" s="1864"/>
      <c r="G10" s="1865">
        <f>SUM(G11+G12)</f>
        <v>27118</v>
      </c>
      <c r="H10" s="1865"/>
    </row>
    <row r="11" spans="2:8" ht="12.75">
      <c r="B11" s="1866" t="s">
        <v>408</v>
      </c>
      <c r="C11" s="1866"/>
      <c r="D11" s="1866"/>
      <c r="E11" s="1866"/>
      <c r="F11" s="1866"/>
      <c r="G11" s="1867">
        <v>27026</v>
      </c>
      <c r="H11" s="1867"/>
    </row>
    <row r="12" spans="2:8" ht="12.75">
      <c r="B12" s="1866" t="s">
        <v>409</v>
      </c>
      <c r="C12" s="1866"/>
      <c r="D12" s="1866"/>
      <c r="E12" s="1866"/>
      <c r="F12" s="1866"/>
      <c r="G12" s="1867">
        <v>92</v>
      </c>
      <c r="H12" s="1867"/>
    </row>
    <row r="13" spans="2:9" s="1209" customFormat="1" ht="12.75">
      <c r="B13" s="1868" t="s">
        <v>410</v>
      </c>
      <c r="C13" s="1868"/>
      <c r="D13" s="1868"/>
      <c r="E13" s="1868"/>
      <c r="F13" s="1868"/>
      <c r="G13" s="1869">
        <f>SUM(G15+G14+G16)</f>
        <v>1067947</v>
      </c>
      <c r="H13" s="1869"/>
      <c r="I13" s="1208"/>
    </row>
    <row r="14" spans="2:9" ht="12.75">
      <c r="B14" s="1866" t="s">
        <v>411</v>
      </c>
      <c r="C14" s="1866"/>
      <c r="D14" s="1866"/>
      <c r="E14" s="1866"/>
      <c r="F14" s="1866"/>
      <c r="G14" s="1870">
        <v>1004766</v>
      </c>
      <c r="H14" s="1870"/>
      <c r="I14" s="1208"/>
    </row>
    <row r="15" spans="2:9" ht="12.75">
      <c r="B15" s="1866" t="s">
        <v>412</v>
      </c>
      <c r="C15" s="1866"/>
      <c r="D15" s="1866"/>
      <c r="E15" s="1866"/>
      <c r="F15" s="1866"/>
      <c r="G15" s="1870">
        <v>63181</v>
      </c>
      <c r="H15" s="1870"/>
      <c r="I15" s="1208"/>
    </row>
    <row r="16" spans="2:9" ht="12.75">
      <c r="B16" s="1866"/>
      <c r="C16" s="1866"/>
      <c r="D16" s="1866"/>
      <c r="E16" s="1866"/>
      <c r="F16" s="1866"/>
      <c r="G16" s="1867"/>
      <c r="H16" s="1867"/>
      <c r="I16" s="1208"/>
    </row>
    <row r="17" spans="2:9" s="1209" customFormat="1" ht="12.75">
      <c r="B17" s="1868" t="s">
        <v>413</v>
      </c>
      <c r="C17" s="1868"/>
      <c r="D17" s="1868"/>
      <c r="E17" s="1868"/>
      <c r="F17" s="1868"/>
      <c r="G17" s="1869">
        <f>SUM(G19+G18)</f>
        <v>988967</v>
      </c>
      <c r="H17" s="1869"/>
      <c r="I17" s="1208"/>
    </row>
    <row r="18" spans="2:9" ht="12.75">
      <c r="B18" s="1866" t="s">
        <v>414</v>
      </c>
      <c r="C18" s="1866"/>
      <c r="D18" s="1866"/>
      <c r="E18" s="1866"/>
      <c r="F18" s="1866"/>
      <c r="G18" s="1870">
        <v>800448</v>
      </c>
      <c r="H18" s="1870"/>
      <c r="I18" s="1208"/>
    </row>
    <row r="19" spans="2:8" ht="12.75">
      <c r="B19" s="1866" t="s">
        <v>415</v>
      </c>
      <c r="C19" s="1866"/>
      <c r="D19" s="1866"/>
      <c r="E19" s="1866"/>
      <c r="F19" s="1866"/>
      <c r="G19" s="1870">
        <v>188519</v>
      </c>
      <c r="H19" s="1870"/>
    </row>
    <row r="20" spans="2:9" ht="12.75">
      <c r="B20" s="1868" t="s">
        <v>416</v>
      </c>
      <c r="C20" s="1868"/>
      <c r="D20" s="1868"/>
      <c r="E20" s="1868"/>
      <c r="F20" s="1868"/>
      <c r="G20" s="1869">
        <f>SUM(G22+G21)</f>
        <v>106098</v>
      </c>
      <c r="H20" s="1869"/>
      <c r="I20" s="1210"/>
    </row>
    <row r="21" spans="2:9" ht="12.75">
      <c r="B21" s="1866" t="s">
        <v>408</v>
      </c>
      <c r="C21" s="1866"/>
      <c r="D21" s="1866"/>
      <c r="E21" s="1866"/>
      <c r="F21" s="1866"/>
      <c r="G21" s="1867">
        <v>106016</v>
      </c>
      <c r="H21" s="1867"/>
      <c r="I21" s="1210"/>
    </row>
    <row r="22" spans="2:8" s="1209" customFormat="1" ht="13.5" thickBot="1">
      <c r="B22" s="1871" t="s">
        <v>409</v>
      </c>
      <c r="C22" s="1871"/>
      <c r="D22" s="1871"/>
      <c r="E22" s="1871"/>
      <c r="F22" s="1871"/>
      <c r="G22" s="1872">
        <v>82</v>
      </c>
      <c r="H22" s="1872"/>
    </row>
  </sheetData>
  <sheetProtection/>
  <mergeCells count="31">
    <mergeCell ref="B21:F21"/>
    <mergeCell ref="G21:H21"/>
    <mergeCell ref="B17:F17"/>
    <mergeCell ref="G17:H17"/>
    <mergeCell ref="B18:F18"/>
    <mergeCell ref="G18:H18"/>
    <mergeCell ref="B22:F22"/>
    <mergeCell ref="G22:H22"/>
    <mergeCell ref="B19:F19"/>
    <mergeCell ref="G19:H19"/>
    <mergeCell ref="B20:F20"/>
    <mergeCell ref="G20:H20"/>
    <mergeCell ref="B14:F14"/>
    <mergeCell ref="G14:H14"/>
    <mergeCell ref="B15:F15"/>
    <mergeCell ref="G15:H15"/>
    <mergeCell ref="B16:F16"/>
    <mergeCell ref="G16:H16"/>
    <mergeCell ref="B11:F11"/>
    <mergeCell ref="G11:H11"/>
    <mergeCell ref="B12:F12"/>
    <mergeCell ref="G12:H12"/>
    <mergeCell ref="B13:F13"/>
    <mergeCell ref="G13:H13"/>
    <mergeCell ref="B4:H4"/>
    <mergeCell ref="B6:H6"/>
    <mergeCell ref="G8:H8"/>
    <mergeCell ref="B9:F9"/>
    <mergeCell ref="G9:H9"/>
    <mergeCell ref="B10:F10"/>
    <mergeCell ref="G10:H10"/>
  </mergeCells>
  <printOptions/>
  <pageMargins left="0.75" right="0.75" top="1" bottom="1" header="0.5" footer="0.5118055555555556"/>
  <pageSetup horizontalDpi="300" verticalDpi="300" orientation="portrait" paperSize="9" scale="95" r:id="rId1"/>
  <headerFooter alignWithMargins="0">
    <oddHeader>&amp;R14.1.sz. melléklet
.../2014.(...) Egyek Önk. r.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4:I22"/>
  <sheetViews>
    <sheetView view="pageLayout" workbookViewId="0" topLeftCell="A1">
      <selection activeCell="I10" sqref="I10"/>
    </sheetView>
  </sheetViews>
  <sheetFormatPr defaultColWidth="9.00390625" defaultRowHeight="12.75"/>
  <cols>
    <col min="1" max="6" width="9.125" style="1207" customWidth="1"/>
    <col min="7" max="7" width="12.625" style="1207" customWidth="1"/>
    <col min="8" max="8" width="9.125" style="1207" customWidth="1"/>
    <col min="9" max="9" width="15.25390625" style="1207" customWidth="1"/>
    <col min="10" max="16384" width="9.125" style="1207" customWidth="1"/>
  </cols>
  <sheetData>
    <row r="4" spans="2:8" ht="15.75">
      <c r="B4" s="1859" t="s">
        <v>725</v>
      </c>
      <c r="C4" s="1859"/>
      <c r="D4" s="1859"/>
      <c r="E4" s="1859"/>
      <c r="F4" s="1859"/>
      <c r="G4" s="1859"/>
      <c r="H4" s="1859"/>
    </row>
    <row r="6" spans="2:8" ht="12.75">
      <c r="B6" s="1860" t="s">
        <v>1407</v>
      </c>
      <c r="C6" s="1860"/>
      <c r="D6" s="1860"/>
      <c r="E6" s="1860"/>
      <c r="F6" s="1860"/>
      <c r="G6" s="1860"/>
      <c r="H6" s="1860"/>
    </row>
    <row r="8" spans="7:8" ht="13.5" thickBot="1">
      <c r="G8" s="1861" t="s">
        <v>808</v>
      </c>
      <c r="H8" s="1861"/>
    </row>
    <row r="9" spans="2:8" ht="13.5" thickBot="1">
      <c r="B9" s="1862" t="s">
        <v>990</v>
      </c>
      <c r="C9" s="1862"/>
      <c r="D9" s="1862"/>
      <c r="E9" s="1862"/>
      <c r="F9" s="1862"/>
      <c r="G9" s="1863" t="s">
        <v>407</v>
      </c>
      <c r="H9" s="1863"/>
    </row>
    <row r="10" spans="2:8" ht="12.75">
      <c r="B10" s="1864" t="s">
        <v>496</v>
      </c>
      <c r="C10" s="1864"/>
      <c r="D10" s="1864"/>
      <c r="E10" s="1864"/>
      <c r="F10" s="1864"/>
      <c r="G10" s="1865">
        <f>SUM(G11+G12)</f>
        <v>6511</v>
      </c>
      <c r="H10" s="1865"/>
    </row>
    <row r="11" spans="2:8" ht="12.75">
      <c r="B11" s="1866" t="s">
        <v>408</v>
      </c>
      <c r="C11" s="1866"/>
      <c r="D11" s="1866"/>
      <c r="E11" s="1866"/>
      <c r="F11" s="1866"/>
      <c r="G11" s="1867">
        <v>6511</v>
      </c>
      <c r="H11" s="1867"/>
    </row>
    <row r="12" spans="2:8" ht="12.75">
      <c r="B12" s="1866" t="s">
        <v>409</v>
      </c>
      <c r="C12" s="1866"/>
      <c r="D12" s="1866"/>
      <c r="E12" s="1866"/>
      <c r="F12" s="1866"/>
      <c r="G12" s="1867"/>
      <c r="H12" s="1867"/>
    </row>
    <row r="13" spans="2:9" s="1209" customFormat="1" ht="12.75">
      <c r="B13" s="1868" t="s">
        <v>410</v>
      </c>
      <c r="C13" s="1868"/>
      <c r="D13" s="1868"/>
      <c r="E13" s="1868"/>
      <c r="F13" s="1868"/>
      <c r="G13" s="1869">
        <f>SUM(G15+G14+G16)</f>
        <v>70724</v>
      </c>
      <c r="H13" s="1869"/>
      <c r="I13" s="1208"/>
    </row>
    <row r="14" spans="2:9" ht="12.75">
      <c r="B14" s="1866" t="s">
        <v>411</v>
      </c>
      <c r="C14" s="1866"/>
      <c r="D14" s="1866"/>
      <c r="E14" s="1866"/>
      <c r="F14" s="1866"/>
      <c r="G14" s="1870">
        <v>1873</v>
      </c>
      <c r="H14" s="1870"/>
      <c r="I14" s="1208"/>
    </row>
    <row r="15" spans="2:9" ht="12.75">
      <c r="B15" s="1866" t="s">
        <v>412</v>
      </c>
      <c r="C15" s="1866"/>
      <c r="D15" s="1866"/>
      <c r="E15" s="1866"/>
      <c r="F15" s="1866"/>
      <c r="G15" s="1870">
        <v>68851</v>
      </c>
      <c r="H15" s="1870"/>
      <c r="I15" s="1208"/>
    </row>
    <row r="16" spans="2:9" ht="12.75">
      <c r="B16" s="1866"/>
      <c r="C16" s="1866"/>
      <c r="D16" s="1866"/>
      <c r="E16" s="1866"/>
      <c r="F16" s="1866"/>
      <c r="G16" s="1867"/>
      <c r="H16" s="1867"/>
      <c r="I16" s="1208"/>
    </row>
    <row r="17" spans="2:9" s="1209" customFormat="1" ht="12.75">
      <c r="B17" s="1868" t="s">
        <v>413</v>
      </c>
      <c r="C17" s="1868"/>
      <c r="D17" s="1868"/>
      <c r="E17" s="1868"/>
      <c r="F17" s="1868"/>
      <c r="G17" s="1869">
        <f>SUM(G19+G18)</f>
        <v>77235</v>
      </c>
      <c r="H17" s="1869"/>
      <c r="I17" s="1208"/>
    </row>
    <row r="18" spans="2:9" ht="12.75">
      <c r="B18" s="1866" t="s">
        <v>414</v>
      </c>
      <c r="C18" s="1866"/>
      <c r="D18" s="1866"/>
      <c r="E18" s="1866"/>
      <c r="F18" s="1866"/>
      <c r="G18" s="1870">
        <v>77235</v>
      </c>
      <c r="H18" s="1870"/>
      <c r="I18" s="1208"/>
    </row>
    <row r="19" spans="2:8" ht="12.75">
      <c r="B19" s="1866" t="s">
        <v>415</v>
      </c>
      <c r="C19" s="1866"/>
      <c r="D19" s="1866"/>
      <c r="E19" s="1866"/>
      <c r="F19" s="1866"/>
      <c r="G19" s="1870"/>
      <c r="H19" s="1870"/>
    </row>
    <row r="20" spans="2:9" ht="12.75">
      <c r="B20" s="1868" t="s">
        <v>416</v>
      </c>
      <c r="C20" s="1868"/>
      <c r="D20" s="1868"/>
      <c r="E20" s="1868"/>
      <c r="F20" s="1868"/>
      <c r="G20" s="1869">
        <f>SUM(G22+G21)</f>
        <v>0</v>
      </c>
      <c r="H20" s="1869"/>
      <c r="I20" s="1210"/>
    </row>
    <row r="21" spans="2:8" ht="12.75">
      <c r="B21" s="1866" t="s">
        <v>408</v>
      </c>
      <c r="C21" s="1866"/>
      <c r="D21" s="1866"/>
      <c r="E21" s="1866"/>
      <c r="F21" s="1866"/>
      <c r="G21" s="1867"/>
      <c r="H21" s="1867"/>
    </row>
    <row r="22" spans="2:8" s="1209" customFormat="1" ht="13.5" thickBot="1">
      <c r="B22" s="1871" t="s">
        <v>409</v>
      </c>
      <c r="C22" s="1871"/>
      <c r="D22" s="1871"/>
      <c r="E22" s="1871"/>
      <c r="F22" s="1871"/>
      <c r="G22" s="1872"/>
      <c r="H22" s="1872"/>
    </row>
  </sheetData>
  <sheetProtection/>
  <mergeCells count="31">
    <mergeCell ref="B21:F21"/>
    <mergeCell ref="G21:H21"/>
    <mergeCell ref="B17:F17"/>
    <mergeCell ref="G17:H17"/>
    <mergeCell ref="B18:F18"/>
    <mergeCell ref="G18:H18"/>
    <mergeCell ref="B22:F22"/>
    <mergeCell ref="G22:H22"/>
    <mergeCell ref="B19:F19"/>
    <mergeCell ref="G19:H19"/>
    <mergeCell ref="B20:F20"/>
    <mergeCell ref="G20:H20"/>
    <mergeCell ref="B14:F14"/>
    <mergeCell ref="G14:H14"/>
    <mergeCell ref="B15:F15"/>
    <mergeCell ref="G15:H15"/>
    <mergeCell ref="B16:F16"/>
    <mergeCell ref="G16:H16"/>
    <mergeCell ref="B11:F11"/>
    <mergeCell ref="G11:H11"/>
    <mergeCell ref="B12:F12"/>
    <mergeCell ref="G12:H12"/>
    <mergeCell ref="B13:F13"/>
    <mergeCell ref="G13:H13"/>
    <mergeCell ref="B4:H4"/>
    <mergeCell ref="B6:H6"/>
    <mergeCell ref="G8:H8"/>
    <mergeCell ref="B9:F9"/>
    <mergeCell ref="G9:H9"/>
    <mergeCell ref="B10:F10"/>
    <mergeCell ref="G10:H10"/>
  </mergeCells>
  <printOptions/>
  <pageMargins left="0.75" right="0.75" top="1" bottom="1" header="0.5" footer="0.5118055555555556"/>
  <pageSetup horizontalDpi="300" verticalDpi="300" orientation="portrait" paperSize="9" scale="95" r:id="rId1"/>
  <headerFooter alignWithMargins="0">
    <oddHeader>&amp;R14.2. sz. melléklet
.../2014.(...) Egyek Önk. r.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4:I24"/>
  <sheetViews>
    <sheetView view="pageLayout" workbookViewId="0" topLeftCell="A1">
      <selection activeCell="I19" sqref="I19"/>
    </sheetView>
  </sheetViews>
  <sheetFormatPr defaultColWidth="9.00390625" defaultRowHeight="12.75"/>
  <cols>
    <col min="1" max="6" width="9.125" style="1207" customWidth="1"/>
    <col min="7" max="7" width="12.625" style="1207" customWidth="1"/>
    <col min="8" max="8" width="9.125" style="1207" customWidth="1"/>
    <col min="9" max="9" width="15.25390625" style="1207" customWidth="1"/>
    <col min="10" max="16384" width="9.125" style="1207" customWidth="1"/>
  </cols>
  <sheetData>
    <row r="4" spans="2:8" ht="15.75">
      <c r="B4" s="1859" t="s">
        <v>726</v>
      </c>
      <c r="C4" s="1859"/>
      <c r="D4" s="1859"/>
      <c r="E4" s="1859"/>
      <c r="F4" s="1859"/>
      <c r="G4" s="1859"/>
      <c r="H4" s="1859"/>
    </row>
    <row r="5" spans="2:8" ht="15.75">
      <c r="B5" s="1859"/>
      <c r="C5" s="1859"/>
      <c r="D5" s="1859"/>
      <c r="E5" s="1859"/>
      <c r="F5" s="1859"/>
      <c r="G5" s="1859"/>
      <c r="H5" s="1859"/>
    </row>
    <row r="7" spans="2:8" ht="12.75">
      <c r="B7" s="1429" t="s">
        <v>1408</v>
      </c>
      <c r="C7" s="1429"/>
      <c r="D7" s="1429"/>
      <c r="E7" s="1429"/>
      <c r="F7" s="1429"/>
      <c r="G7" s="1429"/>
      <c r="H7" s="1429"/>
    </row>
    <row r="8" spans="3:7" ht="12.75">
      <c r="C8" s="1860"/>
      <c r="D8" s="1860"/>
      <c r="E8" s="1860"/>
      <c r="F8" s="1860"/>
      <c r="G8" s="1860"/>
    </row>
    <row r="9" spans="3:7" ht="12.75">
      <c r="C9" s="1211"/>
      <c r="D9" s="1211"/>
      <c r="E9" s="1211"/>
      <c r="F9" s="1211"/>
      <c r="G9" s="1211"/>
    </row>
    <row r="10" spans="7:8" ht="13.5" thickBot="1">
      <c r="G10" s="1861" t="s">
        <v>808</v>
      </c>
      <c r="H10" s="1861"/>
    </row>
    <row r="11" spans="2:8" ht="13.5" thickBot="1">
      <c r="B11" s="1862" t="s">
        <v>990</v>
      </c>
      <c r="C11" s="1862"/>
      <c r="D11" s="1862"/>
      <c r="E11" s="1862"/>
      <c r="F11" s="1862"/>
      <c r="G11" s="1863" t="s">
        <v>407</v>
      </c>
      <c r="H11" s="1863"/>
    </row>
    <row r="12" spans="2:8" ht="12.75">
      <c r="B12" s="1864" t="s">
        <v>496</v>
      </c>
      <c r="C12" s="1864"/>
      <c r="D12" s="1864"/>
      <c r="E12" s="1864"/>
      <c r="F12" s="1864"/>
      <c r="G12" s="1865">
        <f>SUM(G13+G14)</f>
        <v>191</v>
      </c>
      <c r="H12" s="1865"/>
    </row>
    <row r="13" spans="2:8" ht="12.75">
      <c r="B13" s="1866" t="s">
        <v>408</v>
      </c>
      <c r="C13" s="1866"/>
      <c r="D13" s="1866"/>
      <c r="E13" s="1866"/>
      <c r="F13" s="1866"/>
      <c r="G13" s="1867">
        <v>191</v>
      </c>
      <c r="H13" s="1867"/>
    </row>
    <row r="14" spans="2:8" ht="12.75">
      <c r="B14" s="1866" t="s">
        <v>409</v>
      </c>
      <c r="C14" s="1866"/>
      <c r="D14" s="1866"/>
      <c r="E14" s="1866"/>
      <c r="F14" s="1866"/>
      <c r="G14" s="1867"/>
      <c r="H14" s="1867"/>
    </row>
    <row r="15" spans="2:9" s="1209" customFormat="1" ht="12.75">
      <c r="B15" s="1868" t="s">
        <v>410</v>
      </c>
      <c r="C15" s="1868"/>
      <c r="D15" s="1868"/>
      <c r="E15" s="1868"/>
      <c r="F15" s="1868"/>
      <c r="G15" s="1869">
        <f>SUM(G17+G16+G18)</f>
        <v>18966</v>
      </c>
      <c r="H15" s="1869"/>
      <c r="I15" s="1208"/>
    </row>
    <row r="16" spans="2:9" ht="12.75">
      <c r="B16" s="1866" t="s">
        <v>411</v>
      </c>
      <c r="C16" s="1866"/>
      <c r="D16" s="1866"/>
      <c r="E16" s="1866"/>
      <c r="F16" s="1866"/>
      <c r="G16" s="1870">
        <v>8252</v>
      </c>
      <c r="H16" s="1870"/>
      <c r="I16" s="1208"/>
    </row>
    <row r="17" spans="2:9" ht="12.75">
      <c r="B17" s="1866" t="s">
        <v>412</v>
      </c>
      <c r="C17" s="1866"/>
      <c r="D17" s="1866"/>
      <c r="E17" s="1866"/>
      <c r="F17" s="1866"/>
      <c r="G17" s="1870">
        <v>10714</v>
      </c>
      <c r="H17" s="1870"/>
      <c r="I17" s="1208"/>
    </row>
    <row r="18" spans="2:9" ht="12.75">
      <c r="B18" s="1866"/>
      <c r="C18" s="1866"/>
      <c r="D18" s="1866"/>
      <c r="E18" s="1866"/>
      <c r="F18" s="1866"/>
      <c r="G18" s="1867"/>
      <c r="H18" s="1867"/>
      <c r="I18" s="1208"/>
    </row>
    <row r="19" spans="2:9" s="1209" customFormat="1" ht="12.75">
      <c r="B19" s="1868" t="s">
        <v>413</v>
      </c>
      <c r="C19" s="1868"/>
      <c r="D19" s="1868"/>
      <c r="E19" s="1868"/>
      <c r="F19" s="1868"/>
      <c r="G19" s="1869">
        <f>SUM(G21+G20)</f>
        <v>19157</v>
      </c>
      <c r="H19" s="1869"/>
      <c r="I19" s="1208"/>
    </row>
    <row r="20" spans="2:9" ht="12.75">
      <c r="B20" s="1866" t="s">
        <v>414</v>
      </c>
      <c r="C20" s="1866"/>
      <c r="D20" s="1866"/>
      <c r="E20" s="1866"/>
      <c r="F20" s="1866"/>
      <c r="G20" s="1870">
        <v>19157</v>
      </c>
      <c r="H20" s="1870"/>
      <c r="I20" s="1208"/>
    </row>
    <row r="21" spans="2:8" ht="12.75">
      <c r="B21" s="1866" t="s">
        <v>415</v>
      </c>
      <c r="C21" s="1866"/>
      <c r="D21" s="1866"/>
      <c r="E21" s="1866"/>
      <c r="F21" s="1866"/>
      <c r="G21" s="1870"/>
      <c r="H21" s="1870"/>
    </row>
    <row r="22" spans="2:9" ht="12.75">
      <c r="B22" s="1868" t="s">
        <v>416</v>
      </c>
      <c r="C22" s="1868"/>
      <c r="D22" s="1868"/>
      <c r="E22" s="1868"/>
      <c r="F22" s="1868"/>
      <c r="G22" s="1869">
        <f>SUM(G24+G23)</f>
        <v>0</v>
      </c>
      <c r="H22" s="1869"/>
      <c r="I22" s="1210"/>
    </row>
    <row r="23" spans="2:8" ht="12.75">
      <c r="B23" s="1866" t="s">
        <v>408</v>
      </c>
      <c r="C23" s="1866"/>
      <c r="D23" s="1866"/>
      <c r="E23" s="1866"/>
      <c r="F23" s="1866"/>
      <c r="G23" s="1867"/>
      <c r="H23" s="1867"/>
    </row>
    <row r="24" spans="2:8" s="1209" customFormat="1" ht="13.5" thickBot="1">
      <c r="B24" s="1871" t="s">
        <v>409</v>
      </c>
      <c r="C24" s="1871"/>
      <c r="D24" s="1871"/>
      <c r="E24" s="1871"/>
      <c r="F24" s="1871"/>
      <c r="G24" s="1872"/>
      <c r="H24" s="1872"/>
    </row>
  </sheetData>
  <sheetProtection/>
  <mergeCells count="32">
    <mergeCell ref="B24:F24"/>
    <mergeCell ref="G24:H24"/>
    <mergeCell ref="B21:F21"/>
    <mergeCell ref="G21:H21"/>
    <mergeCell ref="B22:F22"/>
    <mergeCell ref="G22:H22"/>
    <mergeCell ref="B23:F23"/>
    <mergeCell ref="G23:H23"/>
    <mergeCell ref="B18:F18"/>
    <mergeCell ref="G18:H18"/>
    <mergeCell ref="B19:F19"/>
    <mergeCell ref="G19:H19"/>
    <mergeCell ref="B20:F20"/>
    <mergeCell ref="G20:H20"/>
    <mergeCell ref="B15:F15"/>
    <mergeCell ref="G15:H15"/>
    <mergeCell ref="B16:F16"/>
    <mergeCell ref="G16:H16"/>
    <mergeCell ref="B17:F17"/>
    <mergeCell ref="G17:H17"/>
    <mergeCell ref="B12:F12"/>
    <mergeCell ref="G12:H12"/>
    <mergeCell ref="B13:F13"/>
    <mergeCell ref="G13:H13"/>
    <mergeCell ref="B14:F14"/>
    <mergeCell ref="G14:H14"/>
    <mergeCell ref="B4:H4"/>
    <mergeCell ref="B5:H5"/>
    <mergeCell ref="C8:G8"/>
    <mergeCell ref="G10:H10"/>
    <mergeCell ref="B11:F11"/>
    <mergeCell ref="G11:H11"/>
  </mergeCells>
  <printOptions/>
  <pageMargins left="0.75" right="0.75" top="1" bottom="1" header="0.5" footer="0.5118055555555556"/>
  <pageSetup horizontalDpi="300" verticalDpi="300" orientation="portrait" paperSize="9" scale="95" r:id="rId1"/>
  <headerFooter alignWithMargins="0">
    <oddHeader>&amp;R14.3. sz. melléklet
.../2014.(...) Egyek Önk. r.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N11"/>
  <sheetViews>
    <sheetView view="pageLayout" zoomScaleSheetLayoutView="100" workbookViewId="0" topLeftCell="A1">
      <selection activeCell="H9" sqref="H9:J9"/>
    </sheetView>
  </sheetViews>
  <sheetFormatPr defaultColWidth="9.00390625" defaultRowHeight="12.75"/>
  <cols>
    <col min="1" max="2" width="9.125" style="205" customWidth="1"/>
    <col min="3" max="3" width="13.875" style="205" customWidth="1"/>
    <col min="4" max="4" width="14.875" style="205" customWidth="1"/>
    <col min="5" max="5" width="12.75390625" style="205" customWidth="1"/>
    <col min="6" max="6" width="10.625" style="205" customWidth="1"/>
    <col min="7" max="7" width="10.75390625" style="205" customWidth="1"/>
    <col min="8" max="9" width="9.125" style="205" customWidth="1"/>
    <col min="10" max="10" width="12.75390625" style="205" customWidth="1"/>
    <col min="11" max="11" width="13.00390625" style="205" customWidth="1"/>
    <col min="12" max="12" width="12.375" style="205" customWidth="1"/>
    <col min="13" max="13" width="10.125" style="205" customWidth="1"/>
    <col min="14" max="14" width="10.75390625" style="205" customWidth="1"/>
    <col min="15" max="16384" width="9.125" style="205" customWidth="1"/>
  </cols>
  <sheetData>
    <row r="2" spans="1:13" ht="15.75">
      <c r="A2" s="1891" t="s">
        <v>497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</row>
    <row r="3" spans="13:14" ht="13.5" thickBot="1">
      <c r="M3" s="1459" t="s">
        <v>808</v>
      </c>
      <c r="N3" s="1459"/>
    </row>
    <row r="4" spans="1:14" ht="16.5" thickBot="1">
      <c r="A4" s="1892" t="s">
        <v>417</v>
      </c>
      <c r="B4" s="1892"/>
      <c r="C4" s="1892"/>
      <c r="D4" s="1892"/>
      <c r="E4" s="1892"/>
      <c r="F4" s="1892"/>
      <c r="G4" s="1892"/>
      <c r="H4" s="1893" t="s">
        <v>418</v>
      </c>
      <c r="I4" s="1893"/>
      <c r="J4" s="1893"/>
      <c r="K4" s="1893"/>
      <c r="L4" s="1893"/>
      <c r="M4" s="1893"/>
      <c r="N4" s="1893"/>
    </row>
    <row r="5" spans="1:14" ht="32.25" thickBot="1">
      <c r="A5" s="1894" t="s">
        <v>419</v>
      </c>
      <c r="B5" s="1894"/>
      <c r="C5" s="1894"/>
      <c r="D5" s="206" t="s">
        <v>420</v>
      </c>
      <c r="E5" s="206" t="s">
        <v>421</v>
      </c>
      <c r="F5" s="206" t="s">
        <v>965</v>
      </c>
      <c r="G5" s="207" t="s">
        <v>422</v>
      </c>
      <c r="H5" s="1895" t="s">
        <v>419</v>
      </c>
      <c r="I5" s="1895"/>
      <c r="J5" s="1895"/>
      <c r="K5" s="208" t="s">
        <v>423</v>
      </c>
      <c r="L5" s="208" t="s">
        <v>421</v>
      </c>
      <c r="M5" s="208" t="s">
        <v>965</v>
      </c>
      <c r="N5" s="209" t="s">
        <v>422</v>
      </c>
    </row>
    <row r="6" spans="1:14" ht="15.75" customHeight="1" thickBot="1">
      <c r="A6" s="1879" t="s">
        <v>858</v>
      </c>
      <c r="B6" s="1880"/>
      <c r="C6" s="1880"/>
      <c r="D6" s="1885">
        <v>222</v>
      </c>
      <c r="E6" s="1885">
        <v>834</v>
      </c>
      <c r="F6" s="1885">
        <v>833</v>
      </c>
      <c r="G6" s="1887">
        <f>F6/E6*100</f>
        <v>99.8800959232614</v>
      </c>
      <c r="H6" s="1889" t="s">
        <v>424</v>
      </c>
      <c r="I6" s="1890"/>
      <c r="J6" s="1890"/>
      <c r="K6" s="213">
        <v>0</v>
      </c>
      <c r="L6" s="213"/>
      <c r="M6" s="214"/>
      <c r="N6" s="246"/>
    </row>
    <row r="7" spans="1:14" ht="16.5" thickBot="1">
      <c r="A7" s="1881"/>
      <c r="B7" s="1882"/>
      <c r="C7" s="1882"/>
      <c r="D7" s="1886"/>
      <c r="E7" s="1886"/>
      <c r="F7" s="1886"/>
      <c r="G7" s="1888"/>
      <c r="H7" s="1877" t="s">
        <v>812</v>
      </c>
      <c r="I7" s="1878"/>
      <c r="J7" s="1878"/>
      <c r="K7" s="212"/>
      <c r="L7" s="212">
        <v>92</v>
      </c>
      <c r="M7" s="215">
        <v>92</v>
      </c>
      <c r="N7" s="246">
        <f>M7/L7*100</f>
        <v>100</v>
      </c>
    </row>
    <row r="8" spans="1:14" ht="16.5" customHeight="1" thickBot="1">
      <c r="A8" s="1881" t="s">
        <v>951</v>
      </c>
      <c r="B8" s="1882"/>
      <c r="C8" s="1882"/>
      <c r="D8" s="212"/>
      <c r="E8" s="212">
        <v>46</v>
      </c>
      <c r="F8" s="212">
        <v>46</v>
      </c>
      <c r="G8" s="215">
        <f>F8/E8*100</f>
        <v>100</v>
      </c>
      <c r="H8" s="1877" t="s">
        <v>834</v>
      </c>
      <c r="I8" s="1878"/>
      <c r="J8" s="1878"/>
      <c r="K8" s="212">
        <v>294</v>
      </c>
      <c r="L8" s="212">
        <v>860</v>
      </c>
      <c r="M8" s="215">
        <v>842</v>
      </c>
      <c r="N8" s="246">
        <f>M8/L8*100</f>
        <v>97.90697674418605</v>
      </c>
    </row>
    <row r="9" spans="1:14" ht="16.5" thickBot="1">
      <c r="A9" s="1873" t="s">
        <v>429</v>
      </c>
      <c r="B9" s="1874"/>
      <c r="C9" s="1874"/>
      <c r="D9" s="216">
        <v>72</v>
      </c>
      <c r="E9" s="216">
        <v>72</v>
      </c>
      <c r="F9" s="216">
        <v>72</v>
      </c>
      <c r="G9" s="217">
        <f>F9/E9*100</f>
        <v>100</v>
      </c>
      <c r="H9" s="1883" t="s">
        <v>428</v>
      </c>
      <c r="I9" s="1884"/>
      <c r="J9" s="1884"/>
      <c r="K9" s="248"/>
      <c r="L9" s="248"/>
      <c r="M9" s="249"/>
      <c r="N9" s="247"/>
    </row>
    <row r="10" spans="1:14" ht="16.5" customHeight="1" thickBot="1">
      <c r="A10" s="1875" t="s">
        <v>425</v>
      </c>
      <c r="B10" s="1875"/>
      <c r="C10" s="1875"/>
      <c r="D10" s="218">
        <f>D6+D9+D8</f>
        <v>294</v>
      </c>
      <c r="E10" s="218">
        <f>E6+E9+E8</f>
        <v>952</v>
      </c>
      <c r="F10" s="218">
        <f>F6+F9+F8</f>
        <v>951</v>
      </c>
      <c r="G10" s="219">
        <f>F10/E10*100</f>
        <v>99.89495798319328</v>
      </c>
      <c r="H10" s="1876" t="s">
        <v>426</v>
      </c>
      <c r="I10" s="1876"/>
      <c r="J10" s="1876"/>
      <c r="K10" s="210">
        <f>SUM(K6:K9)</f>
        <v>294</v>
      </c>
      <c r="L10" s="210">
        <f>SUM(L6:L9)</f>
        <v>952</v>
      </c>
      <c r="M10" s="210">
        <f>SUM(M6:M9)</f>
        <v>934</v>
      </c>
      <c r="N10" s="214">
        <f>M10/L10*100</f>
        <v>98.10924369747899</v>
      </c>
    </row>
    <row r="11" spans="1:13" ht="27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</sheetData>
  <sheetProtection/>
  <mergeCells count="19">
    <mergeCell ref="F6:F7"/>
    <mergeCell ref="G6:G7"/>
    <mergeCell ref="H6:J6"/>
    <mergeCell ref="A2:M2"/>
    <mergeCell ref="M3:N3"/>
    <mergeCell ref="A4:G4"/>
    <mergeCell ref="H4:N4"/>
    <mergeCell ref="A5:C5"/>
    <mergeCell ref="H5:J5"/>
    <mergeCell ref="A9:C9"/>
    <mergeCell ref="A10:C10"/>
    <mergeCell ref="H10:J10"/>
    <mergeCell ref="H7:J7"/>
    <mergeCell ref="H8:J8"/>
    <mergeCell ref="A6:C7"/>
    <mergeCell ref="A8:C8"/>
    <mergeCell ref="H9:J9"/>
    <mergeCell ref="D6:D7"/>
    <mergeCell ref="E6:E7"/>
  </mergeCells>
  <printOptions/>
  <pageMargins left="0.75" right="0.75" top="1" bottom="1" header="0.5" footer="0.5118055555555556"/>
  <pageSetup horizontalDpi="300" verticalDpi="300" orientation="landscape" paperSize="9" scale="81" r:id="rId2"/>
  <headerFooter alignWithMargins="0">
    <oddHeader>&amp;R15. sz. melléklet
..../2014. (...)  Egyek Önk.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view="pageLayout" workbookViewId="0" topLeftCell="A1">
      <selection activeCell="D52" sqref="D52"/>
    </sheetView>
  </sheetViews>
  <sheetFormatPr defaultColWidth="9.00390625" defaultRowHeight="12.75"/>
  <cols>
    <col min="1" max="1" width="49.375" style="205" customWidth="1"/>
    <col min="2" max="2" width="27.25390625" style="205" customWidth="1"/>
    <col min="3" max="3" width="14.25390625" style="205" customWidth="1"/>
    <col min="4" max="4" width="16.375" style="205" customWidth="1"/>
    <col min="5" max="6" width="16.125" style="205" customWidth="1"/>
    <col min="7" max="7" width="15.625" style="205" customWidth="1"/>
    <col min="8" max="9" width="17.375" style="205" customWidth="1"/>
    <col min="10" max="10" width="17.875" style="205" customWidth="1"/>
    <col min="11" max="16384" width="9.125" style="205" customWidth="1"/>
  </cols>
  <sheetData>
    <row r="1" spans="1:10" ht="33" customHeight="1">
      <c r="A1" s="1437" t="s">
        <v>1286</v>
      </c>
      <c r="B1" s="1437"/>
      <c r="C1" s="1437"/>
      <c r="D1" s="1437"/>
      <c r="E1" s="1437"/>
      <c r="F1" s="1437"/>
      <c r="G1" s="748"/>
      <c r="H1" s="748"/>
      <c r="I1" s="748"/>
      <c r="J1" s="748"/>
    </row>
    <row r="2" spans="1:10" ht="12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</row>
    <row r="5" ht="13.5" thickBot="1"/>
    <row r="6" spans="1:6" ht="16.5" thickBot="1">
      <c r="A6" s="750" t="s">
        <v>501</v>
      </c>
      <c r="B6" s="751" t="s">
        <v>863</v>
      </c>
      <c r="C6" s="831" t="s">
        <v>963</v>
      </c>
      <c r="D6" s="831" t="s">
        <v>964</v>
      </c>
      <c r="E6" s="831" t="s">
        <v>965</v>
      </c>
      <c r="F6" s="832" t="s">
        <v>1014</v>
      </c>
    </row>
    <row r="7" spans="1:6" ht="15.75">
      <c r="A7" s="1442" t="s">
        <v>968</v>
      </c>
      <c r="B7" s="833" t="s">
        <v>951</v>
      </c>
      <c r="C7" s="834"/>
      <c r="D7" s="835"/>
      <c r="E7" s="835"/>
      <c r="F7" s="836"/>
    </row>
    <row r="8" spans="1:6" ht="31.5">
      <c r="A8" s="1443"/>
      <c r="B8" s="781" t="s">
        <v>503</v>
      </c>
      <c r="C8" s="837"/>
      <c r="D8" s="799"/>
      <c r="E8" s="799"/>
      <c r="F8" s="838"/>
    </row>
    <row r="9" spans="1:6" ht="15.75">
      <c r="A9" s="1443"/>
      <c r="B9" s="781" t="s">
        <v>504</v>
      </c>
      <c r="C9" s="837">
        <v>695</v>
      </c>
      <c r="D9" s="799">
        <v>918</v>
      </c>
      <c r="E9" s="799">
        <v>3418</v>
      </c>
      <c r="F9" s="838">
        <f>E9/D9*100</f>
        <v>372.33115468409585</v>
      </c>
    </row>
    <row r="10" spans="1:6" ht="15.75">
      <c r="A10" s="1443"/>
      <c r="B10" s="781" t="s">
        <v>505</v>
      </c>
      <c r="C10" s="837"/>
      <c r="D10" s="799"/>
      <c r="E10" s="799"/>
      <c r="F10" s="838"/>
    </row>
    <row r="11" spans="1:6" ht="31.5">
      <c r="A11" s="1443"/>
      <c r="B11" s="781" t="s">
        <v>506</v>
      </c>
      <c r="C11" s="837"/>
      <c r="D11" s="799"/>
      <c r="E11" s="799"/>
      <c r="F11" s="838"/>
    </row>
    <row r="12" spans="1:6" ht="15.75">
      <c r="A12" s="1443"/>
      <c r="B12" s="781" t="s">
        <v>960</v>
      </c>
      <c r="C12" s="837"/>
      <c r="D12" s="799"/>
      <c r="E12" s="799"/>
      <c r="F12" s="838"/>
    </row>
    <row r="13" spans="1:6" ht="15.75">
      <c r="A13" s="1443"/>
      <c r="B13" s="781" t="s">
        <v>973</v>
      </c>
      <c r="C13" s="837"/>
      <c r="D13" s="799"/>
      <c r="E13" s="799"/>
      <c r="F13" s="838"/>
    </row>
    <row r="14" spans="1:6" ht="15.75">
      <c r="A14" s="1443"/>
      <c r="B14" s="781" t="s">
        <v>507</v>
      </c>
      <c r="C14" s="837"/>
      <c r="D14" s="799"/>
      <c r="E14" s="799"/>
      <c r="F14" s="838"/>
    </row>
    <row r="15" spans="1:6" ht="15.75">
      <c r="A15" s="1443"/>
      <c r="B15" s="781" t="s">
        <v>508</v>
      </c>
      <c r="C15" s="837"/>
      <c r="D15" s="799"/>
      <c r="E15" s="799"/>
      <c r="F15" s="838"/>
    </row>
    <row r="16" spans="1:6" ht="31.5">
      <c r="A16" s="1443"/>
      <c r="B16" s="781" t="s">
        <v>509</v>
      </c>
      <c r="C16" s="837"/>
      <c r="D16" s="799"/>
      <c r="E16" s="799"/>
      <c r="F16" s="838"/>
    </row>
    <row r="17" spans="1:6" ht="15.75">
      <c r="A17" s="1443"/>
      <c r="B17" s="781" t="s">
        <v>510</v>
      </c>
      <c r="C17" s="837"/>
      <c r="D17" s="799"/>
      <c r="E17" s="799"/>
      <c r="F17" s="838"/>
    </row>
    <row r="18" spans="1:6" ht="16.5" thickBot="1">
      <c r="A18" s="1443"/>
      <c r="B18" s="783" t="s">
        <v>511</v>
      </c>
      <c r="C18" s="801"/>
      <c r="D18" s="802"/>
      <c r="E18" s="802"/>
      <c r="F18" s="803"/>
    </row>
    <row r="19" spans="1:6" ht="16.5" thickBot="1">
      <c r="A19" s="1453"/>
      <c r="B19" s="839" t="s">
        <v>810</v>
      </c>
      <c r="C19" s="840">
        <f>SUM(C7:C18)</f>
        <v>695</v>
      </c>
      <c r="D19" s="841">
        <f>SUM(D7:D18)</f>
        <v>918</v>
      </c>
      <c r="E19" s="841">
        <f>SUM(E7:E18)</f>
        <v>3418</v>
      </c>
      <c r="F19" s="842">
        <f>E19/D19*100</f>
        <v>372.33115468409585</v>
      </c>
    </row>
    <row r="20" spans="1:6" ht="15.75">
      <c r="A20" s="1442" t="s">
        <v>580</v>
      </c>
      <c r="B20" s="833" t="s">
        <v>951</v>
      </c>
      <c r="C20" s="843"/>
      <c r="D20" s="844">
        <v>798</v>
      </c>
      <c r="E20" s="844">
        <v>223</v>
      </c>
      <c r="F20" s="845">
        <f>E20/D20*100</f>
        <v>27.94486215538847</v>
      </c>
    </row>
    <row r="21" spans="1:6" ht="31.5">
      <c r="A21" s="1443"/>
      <c r="B21" s="781" t="s">
        <v>503</v>
      </c>
      <c r="C21" s="837"/>
      <c r="D21" s="799"/>
      <c r="E21" s="799"/>
      <c r="F21" s="838"/>
    </row>
    <row r="22" spans="1:6" ht="15.75">
      <c r="A22" s="1443"/>
      <c r="B22" s="781" t="s">
        <v>504</v>
      </c>
      <c r="C22" s="837"/>
      <c r="D22" s="799">
        <v>2990</v>
      </c>
      <c r="E22" s="799">
        <v>2990</v>
      </c>
      <c r="F22" s="838">
        <f>E22/D22*100</f>
        <v>100</v>
      </c>
    </row>
    <row r="23" spans="1:6" ht="15.75">
      <c r="A23" s="1443"/>
      <c r="B23" s="781" t="s">
        <v>505</v>
      </c>
      <c r="C23" s="837"/>
      <c r="D23" s="799"/>
      <c r="E23" s="799"/>
      <c r="F23" s="846"/>
    </row>
    <row r="24" spans="1:6" ht="31.5">
      <c r="A24" s="1443"/>
      <c r="B24" s="781" t="s">
        <v>506</v>
      </c>
      <c r="C24" s="837"/>
      <c r="D24" s="799"/>
      <c r="E24" s="799"/>
      <c r="F24" s="846"/>
    </row>
    <row r="25" spans="1:6" ht="15.75">
      <c r="A25" s="1443"/>
      <c r="B25" s="781" t="s">
        <v>960</v>
      </c>
      <c r="C25" s="837"/>
      <c r="D25" s="799"/>
      <c r="E25" s="799"/>
      <c r="F25" s="846"/>
    </row>
    <row r="26" spans="1:6" ht="15.75">
      <c r="A26" s="1443"/>
      <c r="B26" s="781" t="s">
        <v>973</v>
      </c>
      <c r="C26" s="837"/>
      <c r="D26" s="799"/>
      <c r="E26" s="799"/>
      <c r="F26" s="846"/>
    </row>
    <row r="27" spans="1:6" ht="15.75">
      <c r="A27" s="1443"/>
      <c r="B27" s="781" t="s">
        <v>507</v>
      </c>
      <c r="C27" s="837"/>
      <c r="D27" s="799"/>
      <c r="E27" s="799"/>
      <c r="F27" s="846"/>
    </row>
    <row r="28" spans="1:6" ht="15.75">
      <c r="A28" s="1443"/>
      <c r="B28" s="781" t="s">
        <v>508</v>
      </c>
      <c r="C28" s="837"/>
      <c r="D28" s="799"/>
      <c r="E28" s="799"/>
      <c r="F28" s="846"/>
    </row>
    <row r="29" spans="1:6" ht="31.5">
      <c r="A29" s="1443"/>
      <c r="B29" s="781" t="s">
        <v>509</v>
      </c>
      <c r="C29" s="837"/>
      <c r="D29" s="799"/>
      <c r="E29" s="799"/>
      <c r="F29" s="846"/>
    </row>
    <row r="30" spans="1:6" ht="15.75">
      <c r="A30" s="1443"/>
      <c r="B30" s="781" t="s">
        <v>510</v>
      </c>
      <c r="C30" s="837"/>
      <c r="D30" s="799"/>
      <c r="E30" s="799"/>
      <c r="F30" s="846"/>
    </row>
    <row r="31" spans="1:6" ht="16.5" thickBot="1">
      <c r="A31" s="1443"/>
      <c r="B31" s="783" t="s">
        <v>511</v>
      </c>
      <c r="C31" s="801"/>
      <c r="D31" s="802"/>
      <c r="E31" s="802"/>
      <c r="F31" s="803"/>
    </row>
    <row r="32" spans="1:6" ht="16.5" thickBot="1">
      <c r="A32" s="1453"/>
      <c r="B32" s="847" t="s">
        <v>810</v>
      </c>
      <c r="C32" s="848">
        <f>SUM(C20:C31)</f>
        <v>0</v>
      </c>
      <c r="D32" s="849">
        <f>SUM(D20:D31)</f>
        <v>3788</v>
      </c>
      <c r="E32" s="849">
        <f>SUM(E20:E31)</f>
        <v>3213</v>
      </c>
      <c r="F32" s="850">
        <f>E32/D32*100</f>
        <v>84.82048574445618</v>
      </c>
    </row>
    <row r="33" spans="1:6" ht="15.75">
      <c r="A33" s="1442" t="s">
        <v>1258</v>
      </c>
      <c r="B33" s="833" t="s">
        <v>951</v>
      </c>
      <c r="C33" s="834">
        <v>13</v>
      </c>
      <c r="D33" s="835">
        <v>32</v>
      </c>
      <c r="E33" s="835">
        <v>26</v>
      </c>
      <c r="F33" s="836">
        <f>E33/D33*100</f>
        <v>81.25</v>
      </c>
    </row>
    <row r="34" spans="1:6" ht="31.5">
      <c r="A34" s="1443"/>
      <c r="B34" s="781" t="s">
        <v>503</v>
      </c>
      <c r="C34" s="837"/>
      <c r="D34" s="799"/>
      <c r="E34" s="799"/>
      <c r="F34" s="846"/>
    </row>
    <row r="35" spans="1:6" ht="15.75">
      <c r="A35" s="1443"/>
      <c r="B35" s="781" t="s">
        <v>504</v>
      </c>
      <c r="C35" s="837"/>
      <c r="D35" s="799"/>
      <c r="E35" s="799"/>
      <c r="F35" s="846"/>
    </row>
    <row r="36" spans="1:6" ht="15.75">
      <c r="A36" s="1443"/>
      <c r="B36" s="781" t="s">
        <v>505</v>
      </c>
      <c r="C36" s="837"/>
      <c r="D36" s="799"/>
      <c r="E36" s="799"/>
      <c r="F36" s="846"/>
    </row>
    <row r="37" spans="1:6" ht="31.5">
      <c r="A37" s="1443"/>
      <c r="B37" s="781" t="s">
        <v>506</v>
      </c>
      <c r="C37" s="837"/>
      <c r="D37" s="799"/>
      <c r="E37" s="799"/>
      <c r="F37" s="846"/>
    </row>
    <row r="38" spans="1:6" ht="15.75">
      <c r="A38" s="1443"/>
      <c r="B38" s="781" t="s">
        <v>960</v>
      </c>
      <c r="C38" s="837"/>
      <c r="D38" s="799"/>
      <c r="E38" s="799"/>
      <c r="F38" s="846"/>
    </row>
    <row r="39" spans="1:6" ht="15.75">
      <c r="A39" s="1443"/>
      <c r="B39" s="781" t="s">
        <v>973</v>
      </c>
      <c r="C39" s="837"/>
      <c r="D39" s="799"/>
      <c r="E39" s="799"/>
      <c r="F39" s="846"/>
    </row>
    <row r="40" spans="1:6" ht="15.75">
      <c r="A40" s="1443"/>
      <c r="B40" s="781" t="s">
        <v>507</v>
      </c>
      <c r="C40" s="837"/>
      <c r="D40" s="799"/>
      <c r="E40" s="799"/>
      <c r="F40" s="846"/>
    </row>
    <row r="41" spans="1:6" ht="15.75">
      <c r="A41" s="1443"/>
      <c r="B41" s="781" t="s">
        <v>508</v>
      </c>
      <c r="C41" s="837"/>
      <c r="D41" s="799"/>
      <c r="E41" s="799"/>
      <c r="F41" s="846"/>
    </row>
    <row r="42" spans="1:6" ht="31.5">
      <c r="A42" s="1443"/>
      <c r="B42" s="781" t="s">
        <v>509</v>
      </c>
      <c r="C42" s="837"/>
      <c r="D42" s="799"/>
      <c r="E42" s="799"/>
      <c r="F42" s="846"/>
    </row>
    <row r="43" spans="1:6" ht="15.75">
      <c r="A43" s="1443"/>
      <c r="B43" s="781" t="s">
        <v>510</v>
      </c>
      <c r="C43" s="837"/>
      <c r="D43" s="799"/>
      <c r="E43" s="799"/>
      <c r="F43" s="846"/>
    </row>
    <row r="44" spans="1:6" ht="16.5" thickBot="1">
      <c r="A44" s="1443"/>
      <c r="B44" s="783" t="s">
        <v>511</v>
      </c>
      <c r="C44" s="851"/>
      <c r="D44" s="852"/>
      <c r="E44" s="852"/>
      <c r="F44" s="798"/>
    </row>
    <row r="45" spans="1:6" ht="16.5" thickBot="1">
      <c r="A45" s="1443"/>
      <c r="B45" s="1272" t="s">
        <v>810</v>
      </c>
      <c r="C45" s="853">
        <f>SUM(C33:C44)</f>
        <v>13</v>
      </c>
      <c r="D45" s="853">
        <f>SUM(D33:D44)</f>
        <v>32</v>
      </c>
      <c r="E45" s="853">
        <f>SUM(E33:E44)</f>
        <v>26</v>
      </c>
      <c r="F45" s="854">
        <f>E45/D45*100</f>
        <v>81.25</v>
      </c>
    </row>
    <row r="46" spans="1:6" ht="16.5" thickBot="1">
      <c r="A46" s="1456" t="s">
        <v>943</v>
      </c>
      <c r="B46" s="1277" t="s">
        <v>951</v>
      </c>
      <c r="C46" s="834"/>
      <c r="D46" s="835"/>
      <c r="E46" s="835"/>
      <c r="F46" s="836"/>
    </row>
    <row r="47" spans="1:6" ht="32.25" thickBot="1">
      <c r="A47" s="1457"/>
      <c r="B47" s="781" t="s">
        <v>503</v>
      </c>
      <c r="C47" s="837"/>
      <c r="D47" s="799"/>
      <c r="E47" s="799"/>
      <c r="F47" s="838"/>
    </row>
    <row r="48" spans="1:6" ht="16.5" thickBot="1">
      <c r="A48" s="1457"/>
      <c r="B48" s="781" t="s">
        <v>504</v>
      </c>
      <c r="C48" s="837"/>
      <c r="D48" s="799">
        <v>1416</v>
      </c>
      <c r="E48" s="799">
        <v>1416</v>
      </c>
      <c r="F48" s="838">
        <f>E48/D48*100</f>
        <v>100</v>
      </c>
    </row>
    <row r="49" spans="1:6" ht="16.5" thickBot="1">
      <c r="A49" s="1457"/>
      <c r="B49" s="781" t="s">
        <v>505</v>
      </c>
      <c r="C49" s="837"/>
      <c r="D49" s="799"/>
      <c r="E49" s="799"/>
      <c r="F49" s="798"/>
    </row>
    <row r="50" spans="1:6" ht="32.25" thickBot="1">
      <c r="A50" s="1457"/>
      <c r="B50" s="781" t="s">
        <v>506</v>
      </c>
      <c r="C50" s="837"/>
      <c r="D50" s="799"/>
      <c r="E50" s="799"/>
      <c r="F50" s="838"/>
    </row>
    <row r="51" spans="1:6" ht="16.5" thickBot="1">
      <c r="A51" s="1457"/>
      <c r="B51" s="781" t="s">
        <v>960</v>
      </c>
      <c r="C51" s="837"/>
      <c r="D51" s="799"/>
      <c r="E51" s="799"/>
      <c r="F51" s="838"/>
    </row>
    <row r="52" spans="1:6" ht="16.5" thickBot="1">
      <c r="A52" s="1457"/>
      <c r="B52" s="781" t="s">
        <v>973</v>
      </c>
      <c r="C52" s="837"/>
      <c r="D52" s="799"/>
      <c r="E52" s="799"/>
      <c r="F52" s="838"/>
    </row>
    <row r="53" spans="1:6" ht="16.5" thickBot="1">
      <c r="A53" s="1457"/>
      <c r="B53" s="781" t="s">
        <v>507</v>
      </c>
      <c r="C53" s="837"/>
      <c r="D53" s="799"/>
      <c r="E53" s="799"/>
      <c r="F53" s="838"/>
    </row>
    <row r="54" spans="1:6" ht="16.5" thickBot="1">
      <c r="A54" s="1457"/>
      <c r="B54" s="781" t="s">
        <v>508</v>
      </c>
      <c r="C54" s="837"/>
      <c r="D54" s="799"/>
      <c r="E54" s="799"/>
      <c r="F54" s="838"/>
    </row>
    <row r="55" spans="1:6" ht="32.25" thickBot="1">
      <c r="A55" s="1457"/>
      <c r="B55" s="781" t="s">
        <v>509</v>
      </c>
      <c r="C55" s="837"/>
      <c r="D55" s="799"/>
      <c r="E55" s="799"/>
      <c r="F55" s="838"/>
    </row>
    <row r="56" spans="1:6" ht="16.5" thickBot="1">
      <c r="A56" s="1457"/>
      <c r="B56" s="781" t="s">
        <v>510</v>
      </c>
      <c r="C56" s="837"/>
      <c r="D56" s="799"/>
      <c r="E56" s="799"/>
      <c r="F56" s="838"/>
    </row>
    <row r="57" spans="1:6" ht="16.5" thickBot="1">
      <c r="A57" s="1457"/>
      <c r="B57" s="783" t="s">
        <v>511</v>
      </c>
      <c r="C57" s="855"/>
      <c r="D57" s="856"/>
      <c r="E57" s="856"/>
      <c r="F57" s="857"/>
    </row>
    <row r="58" spans="1:6" ht="16.5" thickBot="1">
      <c r="A58" s="1458"/>
      <c r="B58" s="1278" t="s">
        <v>810</v>
      </c>
      <c r="C58" s="1279">
        <f>SUM(C46:C57)</f>
        <v>0</v>
      </c>
      <c r="D58" s="1280">
        <f>SUM(D46:D57)</f>
        <v>1416</v>
      </c>
      <c r="E58" s="1280">
        <f>SUM(E46:E57)</f>
        <v>1416</v>
      </c>
      <c r="F58" s="1281">
        <f>E58/D58*100</f>
        <v>100</v>
      </c>
    </row>
    <row r="59" spans="1:6" ht="16.5" thickBot="1">
      <c r="A59" s="1273" t="s">
        <v>853</v>
      </c>
      <c r="B59" s="1274" t="s">
        <v>863</v>
      </c>
      <c r="C59" s="1275" t="s">
        <v>963</v>
      </c>
      <c r="D59" s="1275" t="s">
        <v>964</v>
      </c>
      <c r="E59" s="1275" t="s">
        <v>965</v>
      </c>
      <c r="F59" s="1276" t="s">
        <v>1014</v>
      </c>
    </row>
    <row r="60" spans="1:6" ht="16.5" thickBot="1">
      <c r="A60" s="1448" t="s">
        <v>522</v>
      </c>
      <c r="B60" s="768" t="s">
        <v>951</v>
      </c>
      <c r="C60" s="754"/>
      <c r="D60" s="770"/>
      <c r="E60" s="770">
        <v>82</v>
      </c>
      <c r="F60" s="771"/>
    </row>
    <row r="61" spans="1:6" ht="32.25" thickBot="1">
      <c r="A61" s="1449"/>
      <c r="B61" s="757" t="s">
        <v>503</v>
      </c>
      <c r="C61" s="758"/>
      <c r="D61" s="759"/>
      <c r="E61" s="759"/>
      <c r="F61" s="760"/>
    </row>
    <row r="62" spans="1:6" ht="16.5" thickBot="1">
      <c r="A62" s="1449"/>
      <c r="B62" s="757" t="s">
        <v>504</v>
      </c>
      <c r="C62" s="758"/>
      <c r="D62" s="759">
        <v>866</v>
      </c>
      <c r="E62" s="759">
        <v>866</v>
      </c>
      <c r="F62" s="752">
        <f>E62/D62*100</f>
        <v>100</v>
      </c>
    </row>
    <row r="63" spans="1:6" ht="16.5" thickBot="1">
      <c r="A63" s="1449"/>
      <c r="B63" s="757" t="s">
        <v>505</v>
      </c>
      <c r="C63" s="758"/>
      <c r="D63" s="759"/>
      <c r="E63" s="759"/>
      <c r="F63" s="752"/>
    </row>
    <row r="64" spans="1:6" ht="32.25" thickBot="1">
      <c r="A64" s="1449"/>
      <c r="B64" s="757" t="s">
        <v>506</v>
      </c>
      <c r="C64" s="758"/>
      <c r="D64" s="759"/>
      <c r="E64" s="759"/>
      <c r="F64" s="760"/>
    </row>
    <row r="65" spans="1:6" ht="16.5" thickBot="1">
      <c r="A65" s="1449"/>
      <c r="B65" s="757" t="s">
        <v>960</v>
      </c>
      <c r="C65" s="758"/>
      <c r="D65" s="759"/>
      <c r="E65" s="759"/>
      <c r="F65" s="760"/>
    </row>
    <row r="66" spans="1:6" ht="16.5" thickBot="1">
      <c r="A66" s="1449"/>
      <c r="B66" s="757" t="s">
        <v>973</v>
      </c>
      <c r="C66" s="758"/>
      <c r="D66" s="759"/>
      <c r="E66" s="759"/>
      <c r="F66" s="760"/>
    </row>
    <row r="67" spans="1:6" ht="16.5" thickBot="1">
      <c r="A67" s="1449"/>
      <c r="B67" s="757" t="s">
        <v>507</v>
      </c>
      <c r="C67" s="758"/>
      <c r="D67" s="759"/>
      <c r="E67" s="759">
        <v>75</v>
      </c>
      <c r="F67" s="760"/>
    </row>
    <row r="68" spans="1:6" ht="16.5" thickBot="1">
      <c r="A68" s="1449"/>
      <c r="B68" s="757" t="s">
        <v>508</v>
      </c>
      <c r="C68" s="758"/>
      <c r="D68" s="759"/>
      <c r="E68" s="759"/>
      <c r="F68" s="760"/>
    </row>
    <row r="69" spans="1:6" ht="32.25" thickBot="1">
      <c r="A69" s="1449"/>
      <c r="B69" s="757" t="s">
        <v>509</v>
      </c>
      <c r="C69" s="758"/>
      <c r="D69" s="759"/>
      <c r="E69" s="759"/>
      <c r="F69" s="760"/>
    </row>
    <row r="70" spans="1:6" ht="16.5" thickBot="1">
      <c r="A70" s="1449"/>
      <c r="B70" s="757" t="s">
        <v>510</v>
      </c>
      <c r="C70" s="758"/>
      <c r="D70" s="759"/>
      <c r="E70" s="759"/>
      <c r="F70" s="760"/>
    </row>
    <row r="71" spans="1:6" ht="16.5" thickBot="1">
      <c r="A71" s="1449"/>
      <c r="B71" s="761" t="s">
        <v>511</v>
      </c>
      <c r="C71" s="758"/>
      <c r="D71" s="759"/>
      <c r="E71" s="759"/>
      <c r="F71" s="760"/>
    </row>
    <row r="72" spans="1:6" ht="16.5" thickBot="1">
      <c r="A72" s="1449"/>
      <c r="B72" s="822" t="s">
        <v>810</v>
      </c>
      <c r="C72" s="823">
        <f>SUM(C60:C71)</f>
        <v>0</v>
      </c>
      <c r="D72" s="824">
        <f>SUM(D60:D71)</f>
        <v>866</v>
      </c>
      <c r="E72" s="824">
        <f>SUM(E60:E71)</f>
        <v>1023</v>
      </c>
      <c r="F72" s="778">
        <f>E72/D72*100</f>
        <v>118.12933025404158</v>
      </c>
    </row>
    <row r="73" spans="1:6" ht="16.5" thickBot="1">
      <c r="A73" s="1439" t="s">
        <v>810</v>
      </c>
      <c r="B73" s="765" t="s">
        <v>951</v>
      </c>
      <c r="C73" s="766">
        <f aca="true" t="shared" si="0" ref="C73:E76">C33+C7+C60+C46+C20</f>
        <v>13</v>
      </c>
      <c r="D73" s="766">
        <f t="shared" si="0"/>
        <v>830</v>
      </c>
      <c r="E73" s="860">
        <f t="shared" si="0"/>
        <v>331</v>
      </c>
      <c r="F73" s="778">
        <f>E73/D73*100</f>
        <v>39.87951807228916</v>
      </c>
    </row>
    <row r="74" spans="1:6" ht="32.25" thickBot="1">
      <c r="A74" s="1439"/>
      <c r="B74" s="861" t="s">
        <v>503</v>
      </c>
      <c r="C74" s="766">
        <f t="shared" si="0"/>
        <v>0</v>
      </c>
      <c r="D74" s="766">
        <f t="shared" si="0"/>
        <v>0</v>
      </c>
      <c r="E74" s="766">
        <f t="shared" si="0"/>
        <v>0</v>
      </c>
      <c r="F74" s="778"/>
    </row>
    <row r="75" spans="1:6" ht="32.25" thickBot="1">
      <c r="A75" s="1439"/>
      <c r="B75" s="861" t="s">
        <v>1263</v>
      </c>
      <c r="C75" s="766">
        <f t="shared" si="0"/>
        <v>695</v>
      </c>
      <c r="D75" s="766">
        <f t="shared" si="0"/>
        <v>6190</v>
      </c>
      <c r="E75" s="860">
        <f t="shared" si="0"/>
        <v>8690</v>
      </c>
      <c r="F75" s="778">
        <f>E75/D75*100</f>
        <v>140.38772213247174</v>
      </c>
    </row>
    <row r="76" spans="1:6" ht="32.25" thickBot="1">
      <c r="A76" s="1439"/>
      <c r="B76" s="826" t="s">
        <v>1264</v>
      </c>
      <c r="C76" s="766">
        <f t="shared" si="0"/>
        <v>0</v>
      </c>
      <c r="D76" s="766">
        <f t="shared" si="0"/>
        <v>0</v>
      </c>
      <c r="E76" s="766">
        <f t="shared" si="0"/>
        <v>0</v>
      </c>
      <c r="F76" s="778"/>
    </row>
    <row r="77" spans="1:6" ht="32.25" thickBot="1">
      <c r="A77" s="1439"/>
      <c r="B77" s="826" t="s">
        <v>1265</v>
      </c>
      <c r="C77" s="766"/>
      <c r="D77" s="766"/>
      <c r="E77" s="766"/>
      <c r="F77" s="862"/>
    </row>
    <row r="78" spans="1:6" ht="16.5" thickBot="1">
      <c r="A78" s="1439"/>
      <c r="B78" s="830" t="s">
        <v>960</v>
      </c>
      <c r="C78" s="766">
        <f aca="true" t="shared" si="1" ref="C78:E84">C37+C11+C64+C50+C24</f>
        <v>0</v>
      </c>
      <c r="D78" s="766">
        <f t="shared" si="1"/>
        <v>0</v>
      </c>
      <c r="E78" s="766">
        <f t="shared" si="1"/>
        <v>0</v>
      </c>
      <c r="F78" s="862"/>
    </row>
    <row r="79" spans="1:6" ht="16.5" thickBot="1">
      <c r="A79" s="1439"/>
      <c r="B79" s="820" t="s">
        <v>973</v>
      </c>
      <c r="C79" s="766">
        <f t="shared" si="1"/>
        <v>0</v>
      </c>
      <c r="D79" s="766">
        <f t="shared" si="1"/>
        <v>0</v>
      </c>
      <c r="E79" s="766">
        <f t="shared" si="1"/>
        <v>0</v>
      </c>
      <c r="F79" s="778"/>
    </row>
    <row r="80" spans="1:6" ht="32.25" thickBot="1">
      <c r="A80" s="1439"/>
      <c r="B80" s="830" t="s">
        <v>507</v>
      </c>
      <c r="C80" s="766">
        <f t="shared" si="1"/>
        <v>0</v>
      </c>
      <c r="D80" s="766">
        <f t="shared" si="1"/>
        <v>0</v>
      </c>
      <c r="E80" s="766">
        <f t="shared" si="1"/>
        <v>0</v>
      </c>
      <c r="F80" s="778"/>
    </row>
    <row r="81" spans="1:6" ht="16.5" thickBot="1">
      <c r="A81" s="1439"/>
      <c r="B81" s="820" t="s">
        <v>508</v>
      </c>
      <c r="C81" s="766">
        <f t="shared" si="1"/>
        <v>0</v>
      </c>
      <c r="D81" s="766">
        <f t="shared" si="1"/>
        <v>0</v>
      </c>
      <c r="E81" s="766">
        <f t="shared" si="1"/>
        <v>75</v>
      </c>
      <c r="F81" s="778"/>
    </row>
    <row r="82" spans="1:6" ht="32.25" thickBot="1">
      <c r="A82" s="1439"/>
      <c r="B82" s="830" t="s">
        <v>509</v>
      </c>
      <c r="C82" s="766">
        <f t="shared" si="1"/>
        <v>0</v>
      </c>
      <c r="D82" s="766">
        <f t="shared" si="1"/>
        <v>0</v>
      </c>
      <c r="E82" s="766">
        <f t="shared" si="1"/>
        <v>0</v>
      </c>
      <c r="F82" s="778"/>
    </row>
    <row r="83" spans="1:6" ht="32.25" thickBot="1">
      <c r="A83" s="1439"/>
      <c r="B83" s="820" t="s">
        <v>510</v>
      </c>
      <c r="C83" s="766">
        <f t="shared" si="1"/>
        <v>0</v>
      </c>
      <c r="D83" s="766">
        <f t="shared" si="1"/>
        <v>0</v>
      </c>
      <c r="E83" s="766">
        <f t="shared" si="1"/>
        <v>0</v>
      </c>
      <c r="F83" s="778"/>
    </row>
    <row r="84" spans="1:6" ht="16.5" thickBot="1">
      <c r="A84" s="1439"/>
      <c r="B84" s="765" t="s">
        <v>511</v>
      </c>
      <c r="C84" s="766">
        <f t="shared" si="1"/>
        <v>0</v>
      </c>
      <c r="D84" s="766">
        <f t="shared" si="1"/>
        <v>0</v>
      </c>
      <c r="E84" s="766">
        <f t="shared" si="1"/>
        <v>0</v>
      </c>
      <c r="F84" s="778"/>
    </row>
    <row r="85" spans="1:6" ht="16.5" thickBot="1">
      <c r="A85" s="1439"/>
      <c r="B85" s="863" t="s">
        <v>810</v>
      </c>
      <c r="C85" s="864">
        <f>SUM(C73:C84)</f>
        <v>708</v>
      </c>
      <c r="D85" s="859">
        <f>SUM(D73:D84)</f>
        <v>7020</v>
      </c>
      <c r="E85" s="815">
        <f>SUM(E73:E84)</f>
        <v>9096</v>
      </c>
      <c r="F85" s="752">
        <f>E85/D85*100</f>
        <v>129.57264957264957</v>
      </c>
    </row>
  </sheetData>
  <sheetProtection/>
  <mergeCells count="7">
    <mergeCell ref="A73:A85"/>
    <mergeCell ref="A1:F1"/>
    <mergeCell ref="A7:A19"/>
    <mergeCell ref="A20:A32"/>
    <mergeCell ref="A33:A45"/>
    <mergeCell ref="A46:A58"/>
    <mergeCell ref="A60:A7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63" r:id="rId1"/>
  <headerFooter alignWithMargins="0">
    <oddHeader>&amp;R1/1)b sz. melléklete
...../2014. (......) Egyek Önk.</oddHead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4.00390625" style="205" customWidth="1"/>
    <col min="2" max="2" width="32.75390625" style="205" customWidth="1"/>
    <col min="3" max="4" width="20.25390625" style="745" customWidth="1"/>
    <col min="5" max="5" width="12.25390625" style="745" customWidth="1"/>
    <col min="6" max="6" width="13.00390625" style="865" customWidth="1"/>
    <col min="7" max="16384" width="9.125" style="205" customWidth="1"/>
  </cols>
  <sheetData>
    <row r="1" spans="1:6" ht="15.75" customHeight="1">
      <c r="A1" s="1445" t="s">
        <v>1287</v>
      </c>
      <c r="B1" s="1445"/>
      <c r="C1" s="1445"/>
      <c r="D1" s="1445"/>
      <c r="E1" s="1445"/>
      <c r="F1" s="1445"/>
    </row>
    <row r="2" spans="1:6" ht="23.25" customHeight="1">
      <c r="A2" s="1445"/>
      <c r="B2" s="1445"/>
      <c r="C2" s="1445"/>
      <c r="D2" s="1445"/>
      <c r="E2" s="1445"/>
      <c r="F2" s="1445"/>
    </row>
    <row r="6" ht="13.5" thickBot="1">
      <c r="G6" s="205" t="s">
        <v>808</v>
      </c>
    </row>
    <row r="7" spans="1:6" ht="16.5" thickBot="1">
      <c r="A7" s="750" t="s">
        <v>501</v>
      </c>
      <c r="B7" s="751" t="s">
        <v>863</v>
      </c>
      <c r="C7" s="866" t="s">
        <v>963</v>
      </c>
      <c r="D7" s="866" t="s">
        <v>964</v>
      </c>
      <c r="E7" s="866" t="s">
        <v>965</v>
      </c>
      <c r="F7" s="867" t="s">
        <v>1014</v>
      </c>
    </row>
    <row r="8" spans="1:6" ht="16.5" thickBot="1">
      <c r="A8" s="1449" t="s">
        <v>527</v>
      </c>
      <c r="B8" s="868" t="s">
        <v>951</v>
      </c>
      <c r="C8" s="869">
        <v>188</v>
      </c>
      <c r="D8" s="869">
        <v>2584</v>
      </c>
      <c r="E8" s="869">
        <v>1631</v>
      </c>
      <c r="F8" s="870">
        <f>E8/D8*100</f>
        <v>63.11919504643962</v>
      </c>
    </row>
    <row r="9" spans="1:6" ht="16.5" thickBot="1">
      <c r="A9" s="1449"/>
      <c r="B9" s="868" t="s">
        <v>960</v>
      </c>
      <c r="C9" s="869">
        <v>120</v>
      </c>
      <c r="D9" s="869">
        <v>120</v>
      </c>
      <c r="E9" s="869">
        <v>91</v>
      </c>
      <c r="F9" s="870">
        <f aca="true" t="shared" si="0" ref="F9:F35">E9/D9*100</f>
        <v>75.83333333333333</v>
      </c>
    </row>
    <row r="10" spans="1:6" ht="32.25" thickBot="1">
      <c r="A10" s="1449"/>
      <c r="B10" s="871" t="s">
        <v>528</v>
      </c>
      <c r="C10" s="777">
        <v>23</v>
      </c>
      <c r="D10" s="777">
        <v>23</v>
      </c>
      <c r="E10" s="777">
        <v>18</v>
      </c>
      <c r="F10" s="870">
        <f t="shared" si="0"/>
        <v>78.26086956521739</v>
      </c>
    </row>
    <row r="11" spans="1:6" ht="16.5" thickBot="1">
      <c r="A11" s="1449"/>
      <c r="B11" s="872" t="s">
        <v>529</v>
      </c>
      <c r="C11" s="777">
        <v>76478</v>
      </c>
      <c r="D11" s="777">
        <v>73388</v>
      </c>
      <c r="E11" s="777">
        <v>65025</v>
      </c>
      <c r="F11" s="870">
        <f t="shared" si="0"/>
        <v>88.6044039897531</v>
      </c>
    </row>
    <row r="12" spans="1:6" ht="16.5" thickBot="1">
      <c r="A12" s="1449"/>
      <c r="B12" s="873" t="s">
        <v>1266</v>
      </c>
      <c r="C12" s="874"/>
      <c r="D12" s="874">
        <v>84</v>
      </c>
      <c r="E12" s="874">
        <v>84</v>
      </c>
      <c r="F12" s="875">
        <f t="shared" si="0"/>
        <v>100</v>
      </c>
    </row>
    <row r="13" spans="1:6" ht="16.5" thickBot="1">
      <c r="A13" s="1449"/>
      <c r="B13" s="873" t="s">
        <v>530</v>
      </c>
      <c r="C13" s="874"/>
      <c r="D13" s="874"/>
      <c r="E13" s="874">
        <v>9291</v>
      </c>
      <c r="F13" s="875"/>
    </row>
    <row r="14" spans="1:6" ht="16.5" thickBot="1">
      <c r="A14" s="1449"/>
      <c r="B14" s="827" t="s">
        <v>810</v>
      </c>
      <c r="C14" s="876">
        <f>SUM(C8:C11)</f>
        <v>76809</v>
      </c>
      <c r="D14" s="876">
        <f>SUM(D8:D13)</f>
        <v>76199</v>
      </c>
      <c r="E14" s="876">
        <f>SUM(E8:E13)</f>
        <v>76140</v>
      </c>
      <c r="F14" s="877">
        <f t="shared" si="0"/>
        <v>99.92257116235122</v>
      </c>
    </row>
    <row r="15" spans="1:6" ht="16.5" thickBot="1">
      <c r="A15" s="1448" t="s">
        <v>531</v>
      </c>
      <c r="B15" s="868" t="s">
        <v>951</v>
      </c>
      <c r="C15" s="869"/>
      <c r="D15" s="869"/>
      <c r="E15" s="869"/>
      <c r="F15" s="870"/>
    </row>
    <row r="16" spans="1:6" ht="16.5" thickBot="1">
      <c r="A16" s="1448"/>
      <c r="B16" s="868" t="s">
        <v>960</v>
      </c>
      <c r="C16" s="869"/>
      <c r="D16" s="869"/>
      <c r="E16" s="869"/>
      <c r="F16" s="870"/>
    </row>
    <row r="17" spans="1:6" ht="32.25" thickBot="1">
      <c r="A17" s="1448"/>
      <c r="B17" s="871" t="s">
        <v>528</v>
      </c>
      <c r="C17" s="777"/>
      <c r="D17" s="777"/>
      <c r="E17" s="777"/>
      <c r="F17" s="870"/>
    </row>
    <row r="18" spans="1:6" ht="16.5" thickBot="1">
      <c r="A18" s="1448"/>
      <c r="B18" s="872" t="s">
        <v>529</v>
      </c>
      <c r="C18" s="777">
        <v>5246</v>
      </c>
      <c r="D18" s="777">
        <v>3727</v>
      </c>
      <c r="E18" s="777">
        <v>3826</v>
      </c>
      <c r="F18" s="870">
        <f t="shared" si="0"/>
        <v>102.6562919237993</v>
      </c>
    </row>
    <row r="19" spans="1:6" ht="16.5" thickBot="1">
      <c r="A19" s="1448"/>
      <c r="B19" s="873" t="s">
        <v>1266</v>
      </c>
      <c r="C19" s="874"/>
      <c r="D19" s="874"/>
      <c r="E19" s="874"/>
      <c r="F19" s="875"/>
    </row>
    <row r="20" spans="1:6" ht="16.5" thickBot="1">
      <c r="A20" s="1448"/>
      <c r="B20" s="873" t="s">
        <v>530</v>
      </c>
      <c r="C20" s="874"/>
      <c r="D20" s="874"/>
      <c r="E20" s="874"/>
      <c r="F20" s="875"/>
    </row>
    <row r="21" spans="1:6" ht="16.5" thickBot="1">
      <c r="A21" s="1448"/>
      <c r="B21" s="827" t="s">
        <v>810</v>
      </c>
      <c r="C21" s="876">
        <f>SUM(C15:C18)</f>
        <v>5246</v>
      </c>
      <c r="D21" s="876">
        <f>SUM(D15:D18)</f>
        <v>3727</v>
      </c>
      <c r="E21" s="876">
        <f>SUM(E15:E18)</f>
        <v>3826</v>
      </c>
      <c r="F21" s="877">
        <f t="shared" si="0"/>
        <v>102.6562919237993</v>
      </c>
    </row>
    <row r="22" spans="1:6" ht="16.5" thickBot="1">
      <c r="A22" s="1448" t="s">
        <v>532</v>
      </c>
      <c r="B22" s="868" t="s">
        <v>951</v>
      </c>
      <c r="C22" s="869"/>
      <c r="D22" s="869">
        <v>49</v>
      </c>
      <c r="E22" s="869">
        <v>49</v>
      </c>
      <c r="F22" s="870">
        <f t="shared" si="0"/>
        <v>100</v>
      </c>
    </row>
    <row r="23" spans="1:6" ht="16.5" thickBot="1">
      <c r="A23" s="1448"/>
      <c r="B23" s="868" t="s">
        <v>960</v>
      </c>
      <c r="C23" s="869"/>
      <c r="D23" s="869"/>
      <c r="E23" s="869"/>
      <c r="F23" s="870"/>
    </row>
    <row r="24" spans="1:6" ht="32.25" thickBot="1">
      <c r="A24" s="1448"/>
      <c r="B24" s="871" t="s">
        <v>528</v>
      </c>
      <c r="C24" s="777"/>
      <c r="D24" s="777"/>
      <c r="E24" s="777"/>
      <c r="F24" s="870"/>
    </row>
    <row r="25" spans="1:6" ht="16.5" thickBot="1">
      <c r="A25" s="1448"/>
      <c r="B25" s="872" t="s">
        <v>529</v>
      </c>
      <c r="C25" s="777"/>
      <c r="D25" s="777"/>
      <c r="E25" s="777"/>
      <c r="F25" s="870"/>
    </row>
    <row r="26" spans="1:6" ht="16.5" thickBot="1">
      <c r="A26" s="1448"/>
      <c r="B26" s="873" t="s">
        <v>1266</v>
      </c>
      <c r="C26" s="777"/>
      <c r="D26" s="777"/>
      <c r="E26" s="777"/>
      <c r="F26" s="870"/>
    </row>
    <row r="27" spans="1:6" ht="16.5" thickBot="1">
      <c r="A27" s="1448"/>
      <c r="B27" s="873" t="s">
        <v>530</v>
      </c>
      <c r="C27" s="874"/>
      <c r="D27" s="874"/>
      <c r="E27" s="874"/>
      <c r="F27" s="875"/>
    </row>
    <row r="28" spans="1:6" ht="16.5" thickBot="1">
      <c r="A28" s="1448"/>
      <c r="B28" s="827" t="s">
        <v>810</v>
      </c>
      <c r="C28" s="876">
        <f>SUM(C22:C26)</f>
        <v>0</v>
      </c>
      <c r="D28" s="876">
        <f>SUM(D22:D26)</f>
        <v>49</v>
      </c>
      <c r="E28" s="876">
        <f>SUM(E22:E26)</f>
        <v>49</v>
      </c>
      <c r="F28" s="877">
        <f>E28/D28*100</f>
        <v>100</v>
      </c>
    </row>
    <row r="29" spans="1:6" s="808" customFormat="1" ht="16.5" thickBot="1">
      <c r="A29" s="1448" t="s">
        <v>810</v>
      </c>
      <c r="B29" s="1282" t="s">
        <v>951</v>
      </c>
      <c r="C29" s="1283">
        <f aca="true" t="shared" si="1" ref="C29:E31">C15+C8+C22</f>
        <v>188</v>
      </c>
      <c r="D29" s="1283">
        <f t="shared" si="1"/>
        <v>2633</v>
      </c>
      <c r="E29" s="1283">
        <f t="shared" si="1"/>
        <v>1680</v>
      </c>
      <c r="F29" s="1284">
        <f t="shared" si="0"/>
        <v>63.80554500569693</v>
      </c>
    </row>
    <row r="30" spans="1:6" s="808" customFormat="1" ht="16.5" thickBot="1">
      <c r="A30" s="1448"/>
      <c r="B30" s="1282" t="s">
        <v>960</v>
      </c>
      <c r="C30" s="1283">
        <f t="shared" si="1"/>
        <v>120</v>
      </c>
      <c r="D30" s="1283">
        <f t="shared" si="1"/>
        <v>120</v>
      </c>
      <c r="E30" s="1283">
        <f t="shared" si="1"/>
        <v>91</v>
      </c>
      <c r="F30" s="1284">
        <f t="shared" si="0"/>
        <v>75.83333333333333</v>
      </c>
    </row>
    <row r="31" spans="1:6" s="808" customFormat="1" ht="32.25" thickBot="1">
      <c r="A31" s="1448"/>
      <c r="B31" s="1285" t="s">
        <v>528</v>
      </c>
      <c r="C31" s="1283">
        <f t="shared" si="1"/>
        <v>23</v>
      </c>
      <c r="D31" s="1283">
        <f t="shared" si="1"/>
        <v>23</v>
      </c>
      <c r="E31" s="1283">
        <f t="shared" si="1"/>
        <v>18</v>
      </c>
      <c r="F31" s="1284">
        <f t="shared" si="0"/>
        <v>78.26086956521739</v>
      </c>
    </row>
    <row r="32" spans="1:6" s="808" customFormat="1" ht="16.5" thickBot="1">
      <c r="A32" s="1448"/>
      <c r="B32" s="1286" t="s">
        <v>529</v>
      </c>
      <c r="C32" s="1283">
        <f>C18+C11+C26</f>
        <v>81724</v>
      </c>
      <c r="D32" s="1283">
        <f>D18+D11+D25</f>
        <v>77115</v>
      </c>
      <c r="E32" s="1283">
        <f>E18+E11+E26</f>
        <v>68851</v>
      </c>
      <c r="F32" s="1284">
        <f t="shared" si="0"/>
        <v>89.28353757375348</v>
      </c>
    </row>
    <row r="33" spans="1:6" s="808" customFormat="1" ht="16.5" thickBot="1">
      <c r="A33" s="1448"/>
      <c r="B33" s="1287" t="s">
        <v>1266</v>
      </c>
      <c r="C33" s="1283"/>
      <c r="D33" s="1283">
        <f>D19+D12+D26</f>
        <v>84</v>
      </c>
      <c r="E33" s="1283">
        <f>E19+E12+E27</f>
        <v>84</v>
      </c>
      <c r="F33" s="1284">
        <f t="shared" si="0"/>
        <v>100</v>
      </c>
    </row>
    <row r="34" spans="1:6" s="808" customFormat="1" ht="16.5" thickBot="1">
      <c r="A34" s="1448"/>
      <c r="B34" s="1287" t="s">
        <v>530</v>
      </c>
      <c r="C34" s="1283">
        <f>C20+C13+C27</f>
        <v>0</v>
      </c>
      <c r="D34" s="1283">
        <f>D20+D13+D27</f>
        <v>0</v>
      </c>
      <c r="E34" s="1283">
        <f>E20+E13+E27</f>
        <v>9291</v>
      </c>
      <c r="F34" s="1284"/>
    </row>
    <row r="35" spans="1:6" ht="16.5" thickBot="1">
      <c r="A35" s="1448"/>
      <c r="B35" s="827" t="s">
        <v>810</v>
      </c>
      <c r="C35" s="876">
        <f>SUM(C29:C34)</f>
        <v>82055</v>
      </c>
      <c r="D35" s="876">
        <f>SUM(D29:D34)</f>
        <v>79975</v>
      </c>
      <c r="E35" s="876">
        <f>SUM(E29:E34)</f>
        <v>80015</v>
      </c>
      <c r="F35" s="877">
        <f t="shared" si="0"/>
        <v>100.05001562988434</v>
      </c>
    </row>
    <row r="37" spans="4:5" ht="12.75">
      <c r="D37" s="878"/>
      <c r="E37" s="878"/>
    </row>
  </sheetData>
  <sheetProtection/>
  <mergeCells count="5">
    <mergeCell ref="A1:F2"/>
    <mergeCell ref="A8:A14"/>
    <mergeCell ref="A15:A21"/>
    <mergeCell ref="A22:A28"/>
    <mergeCell ref="A29:A35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51" r:id="rId1"/>
  <headerFooter alignWithMargins="0">
    <oddHeader>&amp;R1/2.sz.melléklete
...../2014.(......)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44.00390625" style="205" customWidth="1"/>
    <col min="2" max="2" width="30.25390625" style="205" bestFit="1" customWidth="1"/>
    <col min="3" max="4" width="20.25390625" style="205" customWidth="1"/>
    <col min="5" max="5" width="12.25390625" style="205" customWidth="1"/>
    <col min="6" max="16384" width="9.125" style="205" customWidth="1"/>
  </cols>
  <sheetData>
    <row r="1" spans="1:7" ht="15.75" customHeight="1">
      <c r="A1" s="1437" t="s">
        <v>1288</v>
      </c>
      <c r="B1" s="1437"/>
      <c r="C1" s="1437"/>
      <c r="D1" s="1437"/>
      <c r="E1" s="1437"/>
      <c r="F1" s="1437"/>
      <c r="G1" s="1437"/>
    </row>
    <row r="2" spans="1:7" ht="15.75" customHeight="1">
      <c r="A2" s="1437"/>
      <c r="B2" s="1437"/>
      <c r="C2" s="1437"/>
      <c r="D2" s="1437"/>
      <c r="E2" s="1437"/>
      <c r="F2" s="1437"/>
      <c r="G2" s="1437"/>
    </row>
    <row r="5" spans="6:7" ht="13.5" thickBot="1">
      <c r="F5" s="1432" t="s">
        <v>808</v>
      </c>
      <c r="G5" s="1432"/>
    </row>
    <row r="6" spans="1:6" ht="16.5" thickBot="1">
      <c r="A6" s="750" t="s">
        <v>501</v>
      </c>
      <c r="B6" s="751" t="s">
        <v>863</v>
      </c>
      <c r="C6" s="866" t="s">
        <v>963</v>
      </c>
      <c r="D6" s="866" t="s">
        <v>964</v>
      </c>
      <c r="E6" s="866" t="s">
        <v>965</v>
      </c>
      <c r="F6" s="867" t="s">
        <v>1014</v>
      </c>
    </row>
    <row r="7" spans="1:6" ht="15.75" customHeight="1" thickBot="1">
      <c r="A7" s="1449" t="s">
        <v>527</v>
      </c>
      <c r="B7" s="868" t="s">
        <v>951</v>
      </c>
      <c r="C7" s="869">
        <v>188</v>
      </c>
      <c r="D7" s="869">
        <v>2584</v>
      </c>
      <c r="E7" s="869">
        <v>1631</v>
      </c>
      <c r="F7" s="870">
        <f>E7/D7*100</f>
        <v>63.11919504643962</v>
      </c>
    </row>
    <row r="8" spans="1:6" ht="16.5" thickBot="1">
      <c r="A8" s="1449"/>
      <c r="B8" s="868" t="s">
        <v>960</v>
      </c>
      <c r="C8" s="869">
        <v>120</v>
      </c>
      <c r="D8" s="869">
        <v>120</v>
      </c>
      <c r="E8" s="869">
        <v>91</v>
      </c>
      <c r="F8" s="870">
        <f aca="true" t="shared" si="0" ref="F8:F34">E8/D8*100</f>
        <v>75.83333333333333</v>
      </c>
    </row>
    <row r="9" spans="1:6" ht="32.25" thickBot="1">
      <c r="A9" s="1449"/>
      <c r="B9" s="871" t="s">
        <v>528</v>
      </c>
      <c r="C9" s="777">
        <v>23</v>
      </c>
      <c r="D9" s="777">
        <v>23</v>
      </c>
      <c r="E9" s="777">
        <v>18</v>
      </c>
      <c r="F9" s="870">
        <f t="shared" si="0"/>
        <v>78.26086956521739</v>
      </c>
    </row>
    <row r="10" spans="1:6" ht="16.5" thickBot="1">
      <c r="A10" s="1449"/>
      <c r="B10" s="872" t="s">
        <v>529</v>
      </c>
      <c r="C10" s="777">
        <v>76478</v>
      </c>
      <c r="D10" s="777">
        <v>73388</v>
      </c>
      <c r="E10" s="777">
        <v>65025</v>
      </c>
      <c r="F10" s="870">
        <f t="shared" si="0"/>
        <v>88.6044039897531</v>
      </c>
    </row>
    <row r="11" spans="1:6" ht="16.5" thickBot="1">
      <c r="A11" s="1449"/>
      <c r="B11" s="873" t="s">
        <v>1267</v>
      </c>
      <c r="C11" s="874"/>
      <c r="D11" s="874">
        <v>84</v>
      </c>
      <c r="E11" s="874">
        <v>84</v>
      </c>
      <c r="F11" s="875">
        <f t="shared" si="0"/>
        <v>100</v>
      </c>
    </row>
    <row r="12" spans="1:6" ht="16.5" thickBot="1">
      <c r="A12" s="1449"/>
      <c r="B12" s="873" t="s">
        <v>530</v>
      </c>
      <c r="C12" s="874"/>
      <c r="D12" s="874"/>
      <c r="E12" s="874">
        <v>9291</v>
      </c>
      <c r="F12" s="875"/>
    </row>
    <row r="13" spans="1:6" ht="16.5" thickBot="1">
      <c r="A13" s="1449"/>
      <c r="B13" s="827" t="s">
        <v>810</v>
      </c>
      <c r="C13" s="876">
        <f>SUM(C7:C10)</f>
        <v>76809</v>
      </c>
      <c r="D13" s="876">
        <f>SUM(D7:D12)</f>
        <v>76199</v>
      </c>
      <c r="E13" s="876">
        <f>SUM(E7:E12)</f>
        <v>76140</v>
      </c>
      <c r="F13" s="877">
        <f t="shared" si="0"/>
        <v>99.92257116235122</v>
      </c>
    </row>
    <row r="14" spans="1:6" ht="16.5" thickBot="1">
      <c r="A14" s="1448" t="s">
        <v>531</v>
      </c>
      <c r="B14" s="868" t="s">
        <v>951</v>
      </c>
      <c r="C14" s="869"/>
      <c r="D14" s="869"/>
      <c r="E14" s="869"/>
      <c r="F14" s="870"/>
    </row>
    <row r="15" spans="1:6" ht="16.5" thickBot="1">
      <c r="A15" s="1448"/>
      <c r="B15" s="868" t="s">
        <v>960</v>
      </c>
      <c r="C15" s="869"/>
      <c r="D15" s="869"/>
      <c r="E15" s="869"/>
      <c r="F15" s="870"/>
    </row>
    <row r="16" spans="1:6" ht="32.25" thickBot="1">
      <c r="A16" s="1448"/>
      <c r="B16" s="871" t="s">
        <v>528</v>
      </c>
      <c r="C16" s="777"/>
      <c r="D16" s="777"/>
      <c r="E16" s="777"/>
      <c r="F16" s="870"/>
    </row>
    <row r="17" spans="1:6" ht="16.5" thickBot="1">
      <c r="A17" s="1448"/>
      <c r="B17" s="872" t="s">
        <v>529</v>
      </c>
      <c r="C17" s="777">
        <v>5246</v>
      </c>
      <c r="D17" s="777">
        <v>3727</v>
      </c>
      <c r="E17" s="777">
        <v>3826</v>
      </c>
      <c r="F17" s="870">
        <f t="shared" si="0"/>
        <v>102.6562919237993</v>
      </c>
    </row>
    <row r="18" spans="1:6" ht="16.5" thickBot="1">
      <c r="A18" s="1448"/>
      <c r="B18" s="873" t="s">
        <v>1267</v>
      </c>
      <c r="C18" s="874"/>
      <c r="D18" s="874"/>
      <c r="E18" s="874"/>
      <c r="F18" s="875"/>
    </row>
    <row r="19" spans="1:6" ht="16.5" thickBot="1">
      <c r="A19" s="1448"/>
      <c r="B19" s="873" t="s">
        <v>530</v>
      </c>
      <c r="C19" s="874"/>
      <c r="D19" s="874"/>
      <c r="E19" s="874"/>
      <c r="F19" s="875"/>
    </row>
    <row r="20" spans="1:6" ht="16.5" thickBot="1">
      <c r="A20" s="1448"/>
      <c r="B20" s="827" t="s">
        <v>810</v>
      </c>
      <c r="C20" s="876">
        <f>SUM(C14:C17)</f>
        <v>5246</v>
      </c>
      <c r="D20" s="876">
        <f>SUM(D14:D17)</f>
        <v>3727</v>
      </c>
      <c r="E20" s="876">
        <f>SUM(E14:E17)</f>
        <v>3826</v>
      </c>
      <c r="F20" s="877">
        <f t="shared" si="0"/>
        <v>102.6562919237993</v>
      </c>
    </row>
    <row r="21" spans="1:6" ht="16.5" thickBot="1">
      <c r="A21" s="1448" t="s">
        <v>532</v>
      </c>
      <c r="B21" s="868" t="s">
        <v>951</v>
      </c>
      <c r="C21" s="869"/>
      <c r="D21" s="869">
        <v>49</v>
      </c>
      <c r="E21" s="869">
        <v>49</v>
      </c>
      <c r="F21" s="870">
        <f t="shared" si="0"/>
        <v>100</v>
      </c>
    </row>
    <row r="22" spans="1:6" ht="16.5" thickBot="1">
      <c r="A22" s="1448"/>
      <c r="B22" s="868" t="s">
        <v>960</v>
      </c>
      <c r="C22" s="869"/>
      <c r="D22" s="869"/>
      <c r="E22" s="869"/>
      <c r="F22" s="870"/>
    </row>
    <row r="23" spans="1:6" ht="32.25" thickBot="1">
      <c r="A23" s="1448"/>
      <c r="B23" s="871" t="s">
        <v>528</v>
      </c>
      <c r="C23" s="777"/>
      <c r="D23" s="777"/>
      <c r="E23" s="777"/>
      <c r="F23" s="870"/>
    </row>
    <row r="24" spans="1:6" ht="16.5" thickBot="1">
      <c r="A24" s="1448"/>
      <c r="B24" s="872" t="s">
        <v>529</v>
      </c>
      <c r="C24" s="777"/>
      <c r="D24" s="777"/>
      <c r="E24" s="777"/>
      <c r="F24" s="870"/>
    </row>
    <row r="25" spans="1:6" ht="16.5" thickBot="1">
      <c r="A25" s="1448"/>
      <c r="B25" s="873" t="s">
        <v>1267</v>
      </c>
      <c r="C25" s="874"/>
      <c r="D25" s="874"/>
      <c r="E25" s="874"/>
      <c r="F25" s="875"/>
    </row>
    <row r="26" spans="1:6" ht="16.5" thickBot="1">
      <c r="A26" s="1448"/>
      <c r="B26" s="873" t="s">
        <v>530</v>
      </c>
      <c r="C26" s="874"/>
      <c r="D26" s="874"/>
      <c r="E26" s="874"/>
      <c r="F26" s="875"/>
    </row>
    <row r="27" spans="1:6" ht="16.5" thickBot="1">
      <c r="A27" s="1448"/>
      <c r="B27" s="1288" t="s">
        <v>810</v>
      </c>
      <c r="C27" s="1289">
        <f>SUM(C21:C24)</f>
        <v>0</v>
      </c>
      <c r="D27" s="1289">
        <f>SUM(D21:D24)</f>
        <v>49</v>
      </c>
      <c r="E27" s="1289">
        <f>SUM(E21:E24)</f>
        <v>49</v>
      </c>
      <c r="F27" s="1290">
        <f>E27/D27*100</f>
        <v>100</v>
      </c>
    </row>
    <row r="28" spans="1:6" s="808" customFormat="1" ht="16.5" thickBot="1">
      <c r="A28" s="1439" t="s">
        <v>810</v>
      </c>
      <c r="B28" s="1294" t="s">
        <v>951</v>
      </c>
      <c r="C28" s="1295">
        <f>C14+C7+C21</f>
        <v>188</v>
      </c>
      <c r="D28" s="1295">
        <f>D14+D7+D21</f>
        <v>2633</v>
      </c>
      <c r="E28" s="1295">
        <f>E14+E7+E21</f>
        <v>1680</v>
      </c>
      <c r="F28" s="1296">
        <f t="shared" si="0"/>
        <v>63.80554500569693</v>
      </c>
    </row>
    <row r="29" spans="1:6" s="808" customFormat="1" ht="16.5" thickBot="1">
      <c r="A29" s="1439"/>
      <c r="B29" s="1297" t="s">
        <v>960</v>
      </c>
      <c r="C29" s="1293">
        <f aca="true" t="shared" si="1" ref="C29:E33">C15+C8+C22</f>
        <v>120</v>
      </c>
      <c r="D29" s="1293">
        <f t="shared" si="1"/>
        <v>120</v>
      </c>
      <c r="E29" s="1293">
        <f t="shared" si="1"/>
        <v>91</v>
      </c>
      <c r="F29" s="1298">
        <f t="shared" si="0"/>
        <v>75.83333333333333</v>
      </c>
    </row>
    <row r="30" spans="1:6" s="808" customFormat="1" ht="32.25" thickBot="1">
      <c r="A30" s="1439"/>
      <c r="B30" s="1299" t="s">
        <v>528</v>
      </c>
      <c r="C30" s="1293">
        <f t="shared" si="1"/>
        <v>23</v>
      </c>
      <c r="D30" s="1293">
        <f t="shared" si="1"/>
        <v>23</v>
      </c>
      <c r="E30" s="1293">
        <f t="shared" si="1"/>
        <v>18</v>
      </c>
      <c r="F30" s="1298">
        <f t="shared" si="0"/>
        <v>78.26086956521739</v>
      </c>
    </row>
    <row r="31" spans="1:6" s="808" customFormat="1" ht="16.5" thickBot="1">
      <c r="A31" s="1439"/>
      <c r="B31" s="1297" t="s">
        <v>529</v>
      </c>
      <c r="C31" s="1293">
        <f t="shared" si="1"/>
        <v>81724</v>
      </c>
      <c r="D31" s="1293">
        <f t="shared" si="1"/>
        <v>77115</v>
      </c>
      <c r="E31" s="1293">
        <f t="shared" si="1"/>
        <v>68851</v>
      </c>
      <c r="F31" s="1298">
        <f t="shared" si="0"/>
        <v>89.28353757375348</v>
      </c>
    </row>
    <row r="32" spans="1:6" s="808" customFormat="1" ht="16.5" thickBot="1">
      <c r="A32" s="1439"/>
      <c r="B32" s="1297" t="s">
        <v>1267</v>
      </c>
      <c r="C32" s="1293">
        <f t="shared" si="1"/>
        <v>0</v>
      </c>
      <c r="D32" s="1293">
        <f t="shared" si="1"/>
        <v>84</v>
      </c>
      <c r="E32" s="1293">
        <f t="shared" si="1"/>
        <v>84</v>
      </c>
      <c r="F32" s="1298"/>
    </row>
    <row r="33" spans="1:6" s="808" customFormat="1" ht="16.5" thickBot="1">
      <c r="A33" s="1439"/>
      <c r="B33" s="1300" t="s">
        <v>530</v>
      </c>
      <c r="C33" s="1301">
        <f t="shared" si="1"/>
        <v>0</v>
      </c>
      <c r="D33" s="1301">
        <f t="shared" si="1"/>
        <v>0</v>
      </c>
      <c r="E33" s="1301">
        <f t="shared" si="1"/>
        <v>9291</v>
      </c>
      <c r="F33" s="1302"/>
    </row>
    <row r="34" spans="1:6" ht="16.5" thickBot="1">
      <c r="A34" s="1448"/>
      <c r="B34" s="1271" t="s">
        <v>810</v>
      </c>
      <c r="C34" s="1291">
        <f>SUM(C28:C33)</f>
        <v>82055</v>
      </c>
      <c r="D34" s="1291">
        <f>SUM(D28:D33)</f>
        <v>79975</v>
      </c>
      <c r="E34" s="1291">
        <f>SUM(E28:E33)</f>
        <v>80015</v>
      </c>
      <c r="F34" s="1292">
        <f t="shared" si="0"/>
        <v>100.05001562988434</v>
      </c>
    </row>
  </sheetData>
  <sheetProtection/>
  <mergeCells count="6">
    <mergeCell ref="F5:G5"/>
    <mergeCell ref="A7:A13"/>
    <mergeCell ref="A14:A20"/>
    <mergeCell ref="A21:A27"/>
    <mergeCell ref="A28:A34"/>
    <mergeCell ref="A1:G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59" r:id="rId1"/>
  <headerFooter alignWithMargins="0">
    <oddHeader>&amp;R1/2)a sz. melléklete
...../2014.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view="pageLayout" zoomScaleNormal="91" workbookViewId="0" topLeftCell="A1">
      <selection activeCell="A1" sqref="A1:F2"/>
    </sheetView>
  </sheetViews>
  <sheetFormatPr defaultColWidth="9.00390625" defaultRowHeight="12.75"/>
  <cols>
    <col min="1" max="1" width="41.625" style="205" customWidth="1"/>
    <col min="2" max="2" width="30.75390625" style="205" customWidth="1"/>
    <col min="3" max="3" width="17.375" style="205" customWidth="1"/>
    <col min="4" max="4" width="19.75390625" style="205" customWidth="1"/>
    <col min="5" max="5" width="17.875" style="205" customWidth="1"/>
    <col min="6" max="6" width="16.00390625" style="205" customWidth="1"/>
    <col min="7" max="16384" width="9.125" style="205" customWidth="1"/>
  </cols>
  <sheetData>
    <row r="1" spans="1:6" ht="15.75" customHeight="1">
      <c r="A1" s="1437" t="s">
        <v>1289</v>
      </c>
      <c r="B1" s="1437"/>
      <c r="C1" s="1437"/>
      <c r="D1" s="1437"/>
      <c r="E1" s="1437"/>
      <c r="F1" s="1437"/>
    </row>
    <row r="2" spans="1:6" ht="12.75" customHeight="1">
      <c r="A2" s="1437"/>
      <c r="B2" s="1437"/>
      <c r="C2" s="1437"/>
      <c r="D2" s="1437"/>
      <c r="E2" s="1437"/>
      <c r="F2" s="1437"/>
    </row>
    <row r="3" spans="1:5" ht="15.75">
      <c r="A3" s="879"/>
      <c r="B3" s="879"/>
      <c r="C3" s="879"/>
      <c r="D3" s="879"/>
      <c r="E3" s="879"/>
    </row>
    <row r="4" spans="1:5" ht="15.75">
      <c r="A4" s="879"/>
      <c r="B4" s="879"/>
      <c r="C4" s="879"/>
      <c r="D4" s="879"/>
      <c r="E4" s="879"/>
    </row>
    <row r="6" spans="5:6" ht="13.5" thickBot="1">
      <c r="E6" s="1459" t="s">
        <v>808</v>
      </c>
      <c r="F6" s="1459"/>
    </row>
    <row r="7" spans="1:7" ht="16.5" thickBot="1">
      <c r="A7" s="750" t="s">
        <v>501</v>
      </c>
      <c r="B7" s="751" t="s">
        <v>863</v>
      </c>
      <c r="C7" s="751" t="s">
        <v>963</v>
      </c>
      <c r="D7" s="751" t="s">
        <v>964</v>
      </c>
      <c r="E7" s="751" t="s">
        <v>965</v>
      </c>
      <c r="F7" s="880" t="s">
        <v>1014</v>
      </c>
      <c r="G7" s="881"/>
    </row>
    <row r="8" spans="1:7" ht="16.5" thickBot="1">
      <c r="A8" s="1439" t="s">
        <v>909</v>
      </c>
      <c r="B8" s="753" t="s">
        <v>951</v>
      </c>
      <c r="C8" s="769">
        <v>1523</v>
      </c>
      <c r="D8" s="770">
        <v>1712</v>
      </c>
      <c r="E8" s="770">
        <v>1745</v>
      </c>
      <c r="F8" s="771">
        <f>E8/D8*100</f>
        <v>101.92757009345794</v>
      </c>
      <c r="G8" s="882"/>
    </row>
    <row r="9" spans="1:7" ht="16.5" thickBot="1">
      <c r="A9" s="1439"/>
      <c r="B9" s="821" t="s">
        <v>511</v>
      </c>
      <c r="C9" s="758">
        <v>196</v>
      </c>
      <c r="D9" s="759">
        <v>196</v>
      </c>
      <c r="E9" s="759">
        <v>196</v>
      </c>
      <c r="F9" s="760">
        <f>E9/D9*100</f>
        <v>100</v>
      </c>
      <c r="G9" s="882"/>
    </row>
    <row r="10" spans="1:7" ht="16.5" thickBot="1">
      <c r="A10" s="1439"/>
      <c r="B10" s="761" t="s">
        <v>504</v>
      </c>
      <c r="C10" s="762"/>
      <c r="D10" s="763"/>
      <c r="E10" s="763"/>
      <c r="F10" s="764"/>
      <c r="G10" s="882"/>
    </row>
    <row r="11" spans="1:7" ht="16.5" thickBot="1">
      <c r="A11" s="1439"/>
      <c r="B11" s="761" t="s">
        <v>1268</v>
      </c>
      <c r="C11" s="762"/>
      <c r="D11" s="763">
        <v>6235</v>
      </c>
      <c r="E11" s="763">
        <v>6235</v>
      </c>
      <c r="F11" s="764"/>
      <c r="G11" s="882"/>
    </row>
    <row r="12" spans="1:7" ht="16.5" thickBot="1">
      <c r="A12" s="1439"/>
      <c r="B12" s="761" t="s">
        <v>529</v>
      </c>
      <c r="C12" s="762">
        <v>8257</v>
      </c>
      <c r="D12" s="763">
        <v>7756</v>
      </c>
      <c r="E12" s="763">
        <v>8554</v>
      </c>
      <c r="F12" s="764">
        <f>E12/D12*100</f>
        <v>110.28880866425992</v>
      </c>
      <c r="G12" s="882"/>
    </row>
    <row r="13" spans="1:7" ht="16.5" thickBot="1">
      <c r="A13" s="1439"/>
      <c r="B13" s="765" t="s">
        <v>810</v>
      </c>
      <c r="C13" s="773">
        <f>SUM(C8:C12)</f>
        <v>9976</v>
      </c>
      <c r="D13" s="767">
        <f>SUM(D8:D12)</f>
        <v>15899</v>
      </c>
      <c r="E13" s="767">
        <f>SUM(E8:E12)</f>
        <v>16730</v>
      </c>
      <c r="F13" s="752">
        <f aca="true" t="shared" si="0" ref="F13:F31">E13/D13*100</f>
        <v>105.22674382036605</v>
      </c>
      <c r="G13" s="882"/>
    </row>
    <row r="14" spans="1:7" ht="16.5" thickBot="1">
      <c r="A14" s="1439" t="s">
        <v>910</v>
      </c>
      <c r="B14" s="768" t="s">
        <v>951</v>
      </c>
      <c r="C14" s="769">
        <v>5</v>
      </c>
      <c r="D14" s="770">
        <v>5</v>
      </c>
      <c r="E14" s="770"/>
      <c r="F14" s="771">
        <f t="shared" si="0"/>
        <v>0</v>
      </c>
      <c r="G14" s="882"/>
    </row>
    <row r="15" spans="1:7" ht="16.5" thickBot="1">
      <c r="A15" s="1439"/>
      <c r="B15" s="821" t="s">
        <v>511</v>
      </c>
      <c r="C15" s="758"/>
      <c r="D15" s="759"/>
      <c r="E15" s="759"/>
      <c r="F15" s="760"/>
      <c r="G15" s="882"/>
    </row>
    <row r="16" spans="1:7" ht="16.5" thickBot="1">
      <c r="A16" s="1439"/>
      <c r="B16" s="761" t="s">
        <v>504</v>
      </c>
      <c r="C16" s="762"/>
      <c r="D16" s="763"/>
      <c r="E16" s="763"/>
      <c r="F16" s="764"/>
      <c r="G16" s="882"/>
    </row>
    <row r="17" spans="1:7" ht="16.5" thickBot="1">
      <c r="A17" s="1439"/>
      <c r="B17" s="761" t="s">
        <v>1268</v>
      </c>
      <c r="C17" s="762"/>
      <c r="D17" s="763"/>
      <c r="E17" s="763"/>
      <c r="F17" s="764"/>
      <c r="G17" s="882"/>
    </row>
    <row r="18" spans="1:7" ht="16.5" thickBot="1">
      <c r="A18" s="1439"/>
      <c r="B18" s="761" t="s">
        <v>529</v>
      </c>
      <c r="C18" s="762">
        <v>180</v>
      </c>
      <c r="D18" s="763">
        <v>76</v>
      </c>
      <c r="E18" s="763">
        <v>71</v>
      </c>
      <c r="F18" s="764">
        <f t="shared" si="0"/>
        <v>93.42105263157895</v>
      </c>
      <c r="G18" s="882"/>
    </row>
    <row r="19" spans="1:7" ht="16.5" thickBot="1">
      <c r="A19" s="1439"/>
      <c r="B19" s="765" t="s">
        <v>810</v>
      </c>
      <c r="C19" s="773">
        <f>SUM(C14:C18)</f>
        <v>185</v>
      </c>
      <c r="D19" s="767">
        <f>SUM(D14:D18)</f>
        <v>81</v>
      </c>
      <c r="E19" s="767">
        <f>SUM(E14:E18)</f>
        <v>71</v>
      </c>
      <c r="F19" s="752">
        <f t="shared" si="0"/>
        <v>87.65432098765432</v>
      </c>
      <c r="G19" s="882"/>
    </row>
    <row r="20" spans="1:7" ht="16.5" thickBot="1">
      <c r="A20" s="1439" t="s">
        <v>533</v>
      </c>
      <c r="B20" s="768" t="s">
        <v>951</v>
      </c>
      <c r="C20" s="769"/>
      <c r="D20" s="770">
        <v>27</v>
      </c>
      <c r="E20" s="770">
        <v>27</v>
      </c>
      <c r="F20" s="771"/>
      <c r="G20" s="882"/>
    </row>
    <row r="21" spans="1:7" ht="16.5" thickBot="1">
      <c r="A21" s="1439"/>
      <c r="B21" s="821" t="s">
        <v>511</v>
      </c>
      <c r="C21" s="769"/>
      <c r="D21" s="770"/>
      <c r="E21" s="770"/>
      <c r="F21" s="771"/>
      <c r="G21" s="882"/>
    </row>
    <row r="22" spans="1:7" ht="16.5" thickBot="1">
      <c r="A22" s="1439"/>
      <c r="B22" s="761" t="s">
        <v>504</v>
      </c>
      <c r="C22" s="758"/>
      <c r="D22" s="759">
        <v>245</v>
      </c>
      <c r="E22" s="759">
        <v>245</v>
      </c>
      <c r="F22" s="760"/>
      <c r="G22" s="882"/>
    </row>
    <row r="23" spans="1:7" ht="16.5" thickBot="1">
      <c r="A23" s="1439"/>
      <c r="B23" s="761" t="s">
        <v>1268</v>
      </c>
      <c r="C23" s="762"/>
      <c r="D23" s="763"/>
      <c r="E23" s="763"/>
      <c r="F23" s="764"/>
      <c r="G23" s="882"/>
    </row>
    <row r="24" spans="1:7" ht="16.5" thickBot="1">
      <c r="A24" s="1439"/>
      <c r="B24" s="761" t="s">
        <v>529</v>
      </c>
      <c r="C24" s="762">
        <v>3724</v>
      </c>
      <c r="D24" s="763">
        <v>2181</v>
      </c>
      <c r="E24" s="763">
        <v>2089</v>
      </c>
      <c r="F24" s="764">
        <f t="shared" si="0"/>
        <v>95.78175149014214</v>
      </c>
      <c r="G24" s="882"/>
    </row>
    <row r="25" spans="1:7" ht="16.5" thickBot="1">
      <c r="A25" s="1439"/>
      <c r="B25" s="765" t="s">
        <v>810</v>
      </c>
      <c r="C25" s="883">
        <f>SUM(C20:C24)</f>
        <v>3724</v>
      </c>
      <c r="D25" s="789">
        <f>SUM(D20:D24)</f>
        <v>2453</v>
      </c>
      <c r="E25" s="884">
        <f>SUM(E20:E24)</f>
        <v>2361</v>
      </c>
      <c r="F25" s="885">
        <f t="shared" si="0"/>
        <v>96.24949041989402</v>
      </c>
      <c r="G25" s="882"/>
    </row>
    <row r="26" spans="1:7" ht="16.5" thickBot="1">
      <c r="A26" s="1439" t="s">
        <v>810</v>
      </c>
      <c r="B26" s="886" t="s">
        <v>951</v>
      </c>
      <c r="C26" s="829">
        <f aca="true" t="shared" si="1" ref="C26:E28">C20+C14+C8</f>
        <v>1528</v>
      </c>
      <c r="D26" s="829">
        <f t="shared" si="1"/>
        <v>1744</v>
      </c>
      <c r="E26" s="829">
        <f t="shared" si="1"/>
        <v>1772</v>
      </c>
      <c r="F26" s="885">
        <f t="shared" si="0"/>
        <v>101.60550458715596</v>
      </c>
      <c r="G26" s="882"/>
    </row>
    <row r="27" spans="1:7" ht="16.5" thickBot="1">
      <c r="A27" s="1439"/>
      <c r="B27" s="765" t="s">
        <v>511</v>
      </c>
      <c r="C27" s="829">
        <f t="shared" si="1"/>
        <v>196</v>
      </c>
      <c r="D27" s="829">
        <f t="shared" si="1"/>
        <v>196</v>
      </c>
      <c r="E27" s="887">
        <f t="shared" si="1"/>
        <v>196</v>
      </c>
      <c r="F27" s="885">
        <f t="shared" si="0"/>
        <v>100</v>
      </c>
      <c r="G27" s="882"/>
    </row>
    <row r="28" spans="1:7" ht="16.5" thickBot="1">
      <c r="A28" s="1439"/>
      <c r="B28" s="886" t="s">
        <v>504</v>
      </c>
      <c r="C28" s="829">
        <f t="shared" si="1"/>
        <v>0</v>
      </c>
      <c r="D28" s="829">
        <f t="shared" si="1"/>
        <v>245</v>
      </c>
      <c r="E28" s="887">
        <f t="shared" si="1"/>
        <v>245</v>
      </c>
      <c r="F28" s="885">
        <f t="shared" si="0"/>
        <v>100</v>
      </c>
      <c r="G28" s="882"/>
    </row>
    <row r="29" spans="1:7" ht="16.5" thickBot="1">
      <c r="A29" s="1439"/>
      <c r="B29" s="858" t="s">
        <v>1268</v>
      </c>
      <c r="C29" s="883"/>
      <c r="D29" s="829">
        <f>D23+D17+D11</f>
        <v>6235</v>
      </c>
      <c r="E29" s="829">
        <f>E23+E17+E11</f>
        <v>6235</v>
      </c>
      <c r="F29" s="885">
        <f t="shared" si="0"/>
        <v>100</v>
      </c>
      <c r="G29" s="882"/>
    </row>
    <row r="30" spans="1:7" ht="16.5" thickBot="1">
      <c r="A30" s="1439"/>
      <c r="B30" s="787" t="s">
        <v>529</v>
      </c>
      <c r="C30" s="883">
        <f>C24+C18+C12</f>
        <v>12161</v>
      </c>
      <c r="D30" s="883">
        <f>D24+D18+D12</f>
        <v>10013</v>
      </c>
      <c r="E30" s="888">
        <f>E24+E18+E12</f>
        <v>10714</v>
      </c>
      <c r="F30" s="786">
        <f t="shared" si="0"/>
        <v>107.00089883151902</v>
      </c>
      <c r="G30" s="882"/>
    </row>
    <row r="31" spans="1:7" ht="16.5" thickBot="1">
      <c r="A31" s="1439"/>
      <c r="B31" s="765" t="s">
        <v>810</v>
      </c>
      <c r="C31" s="766">
        <f>SUM(C26:C30)</f>
        <v>13885</v>
      </c>
      <c r="D31" s="767">
        <f>SUM(D26:D30)</f>
        <v>18433</v>
      </c>
      <c r="E31" s="767">
        <f>SUM(E26:E30)</f>
        <v>19162</v>
      </c>
      <c r="F31" s="864">
        <f t="shared" si="0"/>
        <v>103.95486355991972</v>
      </c>
      <c r="G31" s="882"/>
    </row>
    <row r="33" ht="12.75">
      <c r="E33" s="205" t="s">
        <v>1091</v>
      </c>
    </row>
  </sheetData>
  <sheetProtection/>
  <mergeCells count="6">
    <mergeCell ref="E6:F6"/>
    <mergeCell ref="A8:A13"/>
    <mergeCell ref="A14:A19"/>
    <mergeCell ref="A20:A25"/>
    <mergeCell ref="A26:A31"/>
    <mergeCell ref="A1:F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60" r:id="rId1"/>
  <headerFooter alignWithMargins="0">
    <oddHeader>&amp;R1/3.sz. melléklete
...../2014.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9"/>
  <sheetViews>
    <sheetView view="pageLayout" workbookViewId="0" topLeftCell="A1">
      <selection activeCell="A1" sqref="A1:G2"/>
    </sheetView>
  </sheetViews>
  <sheetFormatPr defaultColWidth="9.00390625" defaultRowHeight="12.75"/>
  <cols>
    <col min="1" max="1" width="38.25390625" style="205" customWidth="1"/>
    <col min="2" max="2" width="28.00390625" style="205" customWidth="1"/>
    <col min="3" max="3" width="17.375" style="205" customWidth="1"/>
    <col min="4" max="4" width="19.75390625" style="205" customWidth="1"/>
    <col min="5" max="5" width="17.875" style="205" customWidth="1"/>
    <col min="6" max="6" width="9.375" style="205" bestFit="1" customWidth="1"/>
    <col min="7" max="16384" width="9.125" style="205" customWidth="1"/>
  </cols>
  <sheetData>
    <row r="1" spans="1:7" ht="15.75" customHeight="1">
      <c r="A1" s="1437" t="s">
        <v>1290</v>
      </c>
      <c r="B1" s="1437"/>
      <c r="C1" s="1437"/>
      <c r="D1" s="1437"/>
      <c r="E1" s="1437"/>
      <c r="F1" s="1437"/>
      <c r="G1" s="1437"/>
    </row>
    <row r="2" spans="1:7" ht="20.25" customHeight="1">
      <c r="A2" s="1437"/>
      <c r="B2" s="1437"/>
      <c r="C2" s="1437"/>
      <c r="D2" s="1437"/>
      <c r="E2" s="1437"/>
      <c r="F2" s="1437"/>
      <c r="G2" s="1437"/>
    </row>
    <row r="6" ht="13.5" thickBot="1">
      <c r="F6" s="205" t="s">
        <v>808</v>
      </c>
    </row>
    <row r="7" spans="1:7" s="808" customFormat="1" ht="16.5" thickBot="1">
      <c r="A7" s="750" t="s">
        <v>501</v>
      </c>
      <c r="B7" s="751" t="s">
        <v>863</v>
      </c>
      <c r="C7" s="751" t="s">
        <v>963</v>
      </c>
      <c r="D7" s="751" t="s">
        <v>964</v>
      </c>
      <c r="E7" s="751" t="s">
        <v>965</v>
      </c>
      <c r="F7" s="880" t="s">
        <v>1014</v>
      </c>
      <c r="G7" s="881"/>
    </row>
    <row r="8" spans="1:7" ht="16.5" thickBot="1">
      <c r="A8" s="1439" t="s">
        <v>909</v>
      </c>
      <c r="B8" s="753" t="s">
        <v>951</v>
      </c>
      <c r="C8" s="769">
        <v>1523</v>
      </c>
      <c r="D8" s="770">
        <v>1712</v>
      </c>
      <c r="E8" s="770">
        <v>1745</v>
      </c>
      <c r="F8" s="771">
        <f>E8/D8*100</f>
        <v>101.92757009345794</v>
      </c>
      <c r="G8" s="882"/>
    </row>
    <row r="9" spans="1:7" ht="16.5" thickBot="1">
      <c r="A9" s="1439"/>
      <c r="B9" s="821" t="s">
        <v>511</v>
      </c>
      <c r="C9" s="758">
        <v>196</v>
      </c>
      <c r="D9" s="759">
        <v>196</v>
      </c>
      <c r="E9" s="759">
        <v>196</v>
      </c>
      <c r="F9" s="760">
        <f>E9/D9*100</f>
        <v>100</v>
      </c>
      <c r="G9" s="882"/>
    </row>
    <row r="10" spans="1:7" ht="16.5" thickBot="1">
      <c r="A10" s="1439"/>
      <c r="B10" s="761" t="s">
        <v>504</v>
      </c>
      <c r="C10" s="762"/>
      <c r="D10" s="763"/>
      <c r="E10" s="763"/>
      <c r="F10" s="764"/>
      <c r="G10" s="882"/>
    </row>
    <row r="11" spans="1:7" ht="16.5" thickBot="1">
      <c r="A11" s="1439"/>
      <c r="B11" s="761" t="s">
        <v>1269</v>
      </c>
      <c r="C11" s="762"/>
      <c r="D11" s="763">
        <v>6235</v>
      </c>
      <c r="E11" s="763">
        <v>6235</v>
      </c>
      <c r="F11" s="764"/>
      <c r="G11" s="882"/>
    </row>
    <row r="12" spans="1:7" ht="16.5" thickBot="1">
      <c r="A12" s="1439"/>
      <c r="B12" s="761" t="s">
        <v>529</v>
      </c>
      <c r="C12" s="762">
        <v>8257</v>
      </c>
      <c r="D12" s="763">
        <v>7665</v>
      </c>
      <c r="E12" s="763">
        <v>8463</v>
      </c>
      <c r="F12" s="764">
        <f>E12/D12*100</f>
        <v>110.41095890410959</v>
      </c>
      <c r="G12" s="882"/>
    </row>
    <row r="13" spans="1:7" ht="16.5" thickBot="1">
      <c r="A13" s="1439"/>
      <c r="B13" s="765" t="s">
        <v>810</v>
      </c>
      <c r="C13" s="883">
        <f>SUM(C8:C12)</f>
        <v>9976</v>
      </c>
      <c r="D13" s="789">
        <f>SUM(D8:D12)</f>
        <v>15808</v>
      </c>
      <c r="E13" s="789">
        <f>SUM(E8:E12)</f>
        <v>16639</v>
      </c>
      <c r="F13" s="790">
        <f aca="true" t="shared" si="0" ref="F13:F31">E13/D13*100</f>
        <v>105.25683198380567</v>
      </c>
      <c r="G13" s="882"/>
    </row>
    <row r="14" spans="1:7" ht="16.5" thickBot="1">
      <c r="A14" s="1439" t="s">
        <v>910</v>
      </c>
      <c r="B14" s="833" t="s">
        <v>951</v>
      </c>
      <c r="C14" s="834">
        <v>5</v>
      </c>
      <c r="D14" s="835">
        <v>5</v>
      </c>
      <c r="E14" s="835"/>
      <c r="F14" s="836">
        <f t="shared" si="0"/>
        <v>0</v>
      </c>
      <c r="G14" s="882"/>
    </row>
    <row r="15" spans="1:7" ht="16.5" thickBot="1">
      <c r="A15" s="1439"/>
      <c r="B15" s="889" t="s">
        <v>511</v>
      </c>
      <c r="C15" s="837"/>
      <c r="D15" s="799"/>
      <c r="E15" s="799"/>
      <c r="F15" s="838"/>
      <c r="G15" s="882"/>
    </row>
    <row r="16" spans="1:7" ht="16.5" thickBot="1">
      <c r="A16" s="1439"/>
      <c r="B16" s="783" t="s">
        <v>504</v>
      </c>
      <c r="C16" s="837"/>
      <c r="D16" s="799"/>
      <c r="E16" s="799"/>
      <c r="F16" s="838"/>
      <c r="G16" s="882"/>
    </row>
    <row r="17" spans="1:7" ht="15.75" customHeight="1" thickBot="1">
      <c r="A17" s="1439"/>
      <c r="B17" s="783" t="s">
        <v>1269</v>
      </c>
      <c r="C17" s="837"/>
      <c r="D17" s="799"/>
      <c r="E17" s="799"/>
      <c r="F17" s="838"/>
      <c r="G17" s="882"/>
    </row>
    <row r="18" spans="1:7" ht="15.75" customHeight="1" thickBot="1">
      <c r="A18" s="1439"/>
      <c r="B18" s="761" t="s">
        <v>529</v>
      </c>
      <c r="C18" s="855">
        <v>180</v>
      </c>
      <c r="D18" s="856">
        <v>76</v>
      </c>
      <c r="E18" s="856">
        <v>71</v>
      </c>
      <c r="F18" s="838">
        <f t="shared" si="0"/>
        <v>93.42105263157895</v>
      </c>
      <c r="G18" s="882"/>
    </row>
    <row r="19" spans="1:7" ht="16.5" thickBot="1">
      <c r="A19" s="1439"/>
      <c r="B19" s="765" t="s">
        <v>810</v>
      </c>
      <c r="C19" s="814">
        <f>SUM(C14:C18)</f>
        <v>185</v>
      </c>
      <c r="D19" s="814">
        <f>SUM(D14:D18)</f>
        <v>81</v>
      </c>
      <c r="E19" s="814">
        <f>SUM(E14:E18)</f>
        <v>71</v>
      </c>
      <c r="F19" s="816">
        <f t="shared" si="0"/>
        <v>87.65432098765432</v>
      </c>
      <c r="G19" s="882"/>
    </row>
    <row r="20" spans="1:7" ht="16.5" thickBot="1">
      <c r="A20" s="1439" t="s">
        <v>533</v>
      </c>
      <c r="B20" s="768" t="s">
        <v>951</v>
      </c>
      <c r="C20" s="769"/>
      <c r="D20" s="770">
        <v>27</v>
      </c>
      <c r="E20" s="770">
        <v>27</v>
      </c>
      <c r="F20" s="771"/>
      <c r="G20" s="882"/>
    </row>
    <row r="21" spans="1:7" ht="16.5" thickBot="1">
      <c r="A21" s="1439"/>
      <c r="B21" s="821" t="s">
        <v>511</v>
      </c>
      <c r="C21" s="769"/>
      <c r="D21" s="770"/>
      <c r="E21" s="770"/>
      <c r="F21" s="771"/>
      <c r="G21" s="882"/>
    </row>
    <row r="22" spans="1:7" ht="16.5" thickBot="1">
      <c r="A22" s="1439"/>
      <c r="B22" s="761" t="s">
        <v>504</v>
      </c>
      <c r="C22" s="758"/>
      <c r="D22" s="759">
        <v>245</v>
      </c>
      <c r="E22" s="759">
        <v>245</v>
      </c>
      <c r="F22" s="760"/>
      <c r="G22" s="882"/>
    </row>
    <row r="23" spans="1:7" ht="16.5" thickBot="1">
      <c r="A23" s="1439"/>
      <c r="B23" s="761" t="s">
        <v>1269</v>
      </c>
      <c r="C23" s="762"/>
      <c r="D23" s="763"/>
      <c r="E23" s="763"/>
      <c r="F23" s="764"/>
      <c r="G23" s="882"/>
    </row>
    <row r="24" spans="1:7" ht="16.5" thickBot="1">
      <c r="A24" s="1439"/>
      <c r="B24" s="761" t="s">
        <v>529</v>
      </c>
      <c r="C24" s="762">
        <v>3724</v>
      </c>
      <c r="D24" s="763">
        <v>2181</v>
      </c>
      <c r="E24" s="763">
        <v>2089</v>
      </c>
      <c r="F24" s="764">
        <f t="shared" si="0"/>
        <v>95.78175149014214</v>
      </c>
      <c r="G24" s="882"/>
    </row>
    <row r="25" spans="1:7" ht="16.5" thickBot="1">
      <c r="A25" s="1439"/>
      <c r="B25" s="765" t="s">
        <v>810</v>
      </c>
      <c r="C25" s="883">
        <f>SUM(C20:C24)</f>
        <v>3724</v>
      </c>
      <c r="D25" s="789">
        <f>SUM(D20:D24)</f>
        <v>2453</v>
      </c>
      <c r="E25" s="884">
        <f>SUM(E20:E24)</f>
        <v>2361</v>
      </c>
      <c r="F25" s="885">
        <f t="shared" si="0"/>
        <v>96.24949041989402</v>
      </c>
      <c r="G25" s="882"/>
    </row>
    <row r="26" spans="1:7" ht="16.5" thickBot="1">
      <c r="A26" s="1439" t="s">
        <v>810</v>
      </c>
      <c r="B26" s="886" t="s">
        <v>951</v>
      </c>
      <c r="C26" s="829">
        <f aca="true" t="shared" si="1" ref="C26:E30">C20+C14+C8</f>
        <v>1528</v>
      </c>
      <c r="D26" s="829">
        <f t="shared" si="1"/>
        <v>1744</v>
      </c>
      <c r="E26" s="829">
        <f t="shared" si="1"/>
        <v>1772</v>
      </c>
      <c r="F26" s="790">
        <f t="shared" si="0"/>
        <v>101.60550458715596</v>
      </c>
      <c r="G26" s="882"/>
    </row>
    <row r="27" spans="1:7" ht="16.5" thickBot="1">
      <c r="A27" s="1439"/>
      <c r="B27" s="765" t="s">
        <v>511</v>
      </c>
      <c r="C27" s="829">
        <f t="shared" si="1"/>
        <v>196</v>
      </c>
      <c r="D27" s="829">
        <f t="shared" si="1"/>
        <v>196</v>
      </c>
      <c r="E27" s="887">
        <f t="shared" si="1"/>
        <v>196</v>
      </c>
      <c r="F27" s="890">
        <f t="shared" si="0"/>
        <v>100</v>
      </c>
      <c r="G27" s="882"/>
    </row>
    <row r="28" spans="1:7" ht="16.5" thickBot="1">
      <c r="A28" s="1439"/>
      <c r="B28" s="886" t="s">
        <v>504</v>
      </c>
      <c r="C28" s="829">
        <f t="shared" si="1"/>
        <v>0</v>
      </c>
      <c r="D28" s="829">
        <f t="shared" si="1"/>
        <v>245</v>
      </c>
      <c r="E28" s="829">
        <f t="shared" si="1"/>
        <v>245</v>
      </c>
      <c r="F28" s="890">
        <f t="shared" si="0"/>
        <v>100</v>
      </c>
      <c r="G28" s="882"/>
    </row>
    <row r="29" spans="1:7" ht="16.5" thickBot="1">
      <c r="A29" s="1439"/>
      <c r="B29" s="858" t="s">
        <v>1269</v>
      </c>
      <c r="C29" s="829">
        <f t="shared" si="1"/>
        <v>0</v>
      </c>
      <c r="D29" s="829">
        <f t="shared" si="1"/>
        <v>6235</v>
      </c>
      <c r="E29" s="829">
        <f t="shared" si="1"/>
        <v>6235</v>
      </c>
      <c r="F29" s="890">
        <f t="shared" si="0"/>
        <v>100</v>
      </c>
      <c r="G29" s="882"/>
    </row>
    <row r="30" spans="1:7" ht="16.5" thickBot="1">
      <c r="A30" s="1439"/>
      <c r="B30" s="787" t="s">
        <v>529</v>
      </c>
      <c r="C30" s="829">
        <f t="shared" si="1"/>
        <v>12161</v>
      </c>
      <c r="D30" s="829">
        <f t="shared" si="1"/>
        <v>9922</v>
      </c>
      <c r="E30" s="888">
        <f t="shared" si="1"/>
        <v>10623</v>
      </c>
      <c r="F30" s="890">
        <f t="shared" si="0"/>
        <v>107.06510784116105</v>
      </c>
      <c r="G30" s="882"/>
    </row>
    <row r="31" spans="1:7" ht="16.5" thickBot="1">
      <c r="A31" s="1439"/>
      <c r="B31" s="765" t="s">
        <v>810</v>
      </c>
      <c r="C31" s="767">
        <f>SUM(C26:C30)</f>
        <v>13885</v>
      </c>
      <c r="D31" s="767">
        <f>SUM(D26:D30)</f>
        <v>18342</v>
      </c>
      <c r="E31" s="752">
        <f>SUM(E26:E30)</f>
        <v>19071</v>
      </c>
      <c r="F31" s="864">
        <f t="shared" si="0"/>
        <v>103.97448478900884</v>
      </c>
      <c r="G31" s="882"/>
    </row>
    <row r="32" spans="1:7" ht="15.75">
      <c r="A32" s="882"/>
      <c r="B32" s="882"/>
      <c r="C32" s="882"/>
      <c r="D32" s="882"/>
      <c r="E32" s="882"/>
      <c r="F32" s="882"/>
      <c r="G32" s="882"/>
    </row>
    <row r="33" spans="1:7" ht="15.75">
      <c r="A33" s="882"/>
      <c r="B33" s="882"/>
      <c r="C33" s="882"/>
      <c r="D33" s="882"/>
      <c r="E33" s="882"/>
      <c r="F33" s="882"/>
      <c r="G33" s="882"/>
    </row>
    <row r="34" spans="1:7" ht="15.75">
      <c r="A34" s="882"/>
      <c r="B34" s="882"/>
      <c r="C34" s="882"/>
      <c r="D34" s="882"/>
      <c r="E34" s="882"/>
      <c r="F34" s="882"/>
      <c r="G34" s="882"/>
    </row>
    <row r="35" spans="1:7" ht="15.75">
      <c r="A35" s="882"/>
      <c r="B35" s="882"/>
      <c r="C35" s="882"/>
      <c r="D35" s="882"/>
      <c r="E35" s="882"/>
      <c r="F35" s="882"/>
      <c r="G35" s="882"/>
    </row>
    <row r="36" spans="1:7" ht="15.75">
      <c r="A36" s="882"/>
      <c r="B36" s="882"/>
      <c r="C36" s="882"/>
      <c r="D36" s="882"/>
      <c r="E36" s="882"/>
      <c r="F36" s="882"/>
      <c r="G36" s="882"/>
    </row>
    <row r="37" spans="1:7" ht="15.75">
      <c r="A37" s="882"/>
      <c r="B37" s="882"/>
      <c r="C37" s="882"/>
      <c r="D37" s="882"/>
      <c r="E37" s="882"/>
      <c r="F37" s="882"/>
      <c r="G37" s="882"/>
    </row>
    <row r="38" spans="1:7" ht="15.75">
      <c r="A38" s="882"/>
      <c r="B38" s="882"/>
      <c r="C38" s="882"/>
      <c r="D38" s="882"/>
      <c r="E38" s="882"/>
      <c r="F38" s="882"/>
      <c r="G38" s="882"/>
    </row>
    <row r="39" spans="1:7" ht="15.75">
      <c r="A39" s="882"/>
      <c r="B39" s="882"/>
      <c r="C39" s="882"/>
      <c r="D39" s="882"/>
      <c r="E39" s="882"/>
      <c r="F39" s="882"/>
      <c r="G39" s="882"/>
    </row>
    <row r="40" spans="1:7" ht="15.75">
      <c r="A40" s="882"/>
      <c r="B40" s="882"/>
      <c r="C40" s="882"/>
      <c r="D40" s="882"/>
      <c r="E40" s="882"/>
      <c r="F40" s="882"/>
      <c r="G40" s="882"/>
    </row>
    <row r="41" spans="1:7" ht="15.75">
      <c r="A41" s="882"/>
      <c r="B41" s="882"/>
      <c r="C41" s="882"/>
      <c r="D41" s="882"/>
      <c r="E41" s="882"/>
      <c r="F41" s="882"/>
      <c r="G41" s="882"/>
    </row>
    <row r="42" spans="1:7" ht="15.75">
      <c r="A42" s="882"/>
      <c r="B42" s="882"/>
      <c r="C42" s="882"/>
      <c r="D42" s="882"/>
      <c r="E42" s="882"/>
      <c r="F42" s="882"/>
      <c r="G42" s="882"/>
    </row>
    <row r="43" spans="1:7" ht="15.75">
      <c r="A43" s="882"/>
      <c r="B43" s="882"/>
      <c r="C43" s="882"/>
      <c r="D43" s="882"/>
      <c r="E43" s="882"/>
      <c r="F43" s="882"/>
      <c r="G43" s="882"/>
    </row>
    <row r="44" spans="1:7" ht="15.75">
      <c r="A44" s="882"/>
      <c r="B44" s="882"/>
      <c r="C44" s="882"/>
      <c r="D44" s="882"/>
      <c r="E44" s="882"/>
      <c r="F44" s="882"/>
      <c r="G44" s="882"/>
    </row>
    <row r="45" spans="1:7" ht="15.75">
      <c r="A45" s="882"/>
      <c r="B45" s="882"/>
      <c r="C45" s="882"/>
      <c r="D45" s="882"/>
      <c r="E45" s="882"/>
      <c r="F45" s="882"/>
      <c r="G45" s="882"/>
    </row>
    <row r="46" spans="1:7" ht="15.75">
      <c r="A46" s="882"/>
      <c r="B46" s="882"/>
      <c r="C46" s="882"/>
      <c r="D46" s="882"/>
      <c r="E46" s="882"/>
      <c r="F46" s="882"/>
      <c r="G46" s="882"/>
    </row>
    <row r="47" spans="1:7" ht="15.75">
      <c r="A47" s="882"/>
      <c r="B47" s="882"/>
      <c r="C47" s="882"/>
      <c r="D47" s="882"/>
      <c r="E47" s="882"/>
      <c r="F47" s="882"/>
      <c r="G47" s="882"/>
    </row>
    <row r="48" spans="1:7" ht="15.75">
      <c r="A48" s="882"/>
      <c r="B48" s="882"/>
      <c r="C48" s="882"/>
      <c r="D48" s="882"/>
      <c r="E48" s="882"/>
      <c r="F48" s="882"/>
      <c r="G48" s="882"/>
    </row>
    <row r="49" spans="1:7" ht="15.75">
      <c r="A49" s="882"/>
      <c r="B49" s="882"/>
      <c r="C49" s="882"/>
      <c r="D49" s="882"/>
      <c r="E49" s="882"/>
      <c r="F49" s="882"/>
      <c r="G49" s="882"/>
    </row>
    <row r="50" spans="1:7" ht="15.75">
      <c r="A50" s="882"/>
      <c r="B50" s="882"/>
      <c r="C50" s="882"/>
      <c r="D50" s="882"/>
      <c r="E50" s="882"/>
      <c r="F50" s="882"/>
      <c r="G50" s="882"/>
    </row>
    <row r="51" spans="1:7" ht="15.75">
      <c r="A51" s="882"/>
      <c r="B51" s="882"/>
      <c r="C51" s="882"/>
      <c r="D51" s="882"/>
      <c r="E51" s="882"/>
      <c r="F51" s="882"/>
      <c r="G51" s="882"/>
    </row>
    <row r="52" spans="1:7" ht="15.75">
      <c r="A52" s="882"/>
      <c r="B52" s="882"/>
      <c r="C52" s="882"/>
      <c r="D52" s="882"/>
      <c r="E52" s="882"/>
      <c r="F52" s="882"/>
      <c r="G52" s="882"/>
    </row>
    <row r="53" spans="1:7" ht="15.75">
      <c r="A53" s="882"/>
      <c r="B53" s="882"/>
      <c r="C53" s="882"/>
      <c r="D53" s="882"/>
      <c r="E53" s="882"/>
      <c r="F53" s="882"/>
      <c r="G53" s="882"/>
    </row>
    <row r="54" spans="1:7" ht="15.75">
      <c r="A54" s="882"/>
      <c r="B54" s="882"/>
      <c r="C54" s="882"/>
      <c r="D54" s="882"/>
      <c r="E54" s="882"/>
      <c r="F54" s="882"/>
      <c r="G54" s="882"/>
    </row>
    <row r="55" spans="1:7" ht="15.75">
      <c r="A55" s="882"/>
      <c r="B55" s="882"/>
      <c r="C55" s="882"/>
      <c r="D55" s="882"/>
      <c r="E55" s="882"/>
      <c r="F55" s="882"/>
      <c r="G55" s="882"/>
    </row>
    <row r="56" spans="1:7" ht="15.75">
      <c r="A56" s="882"/>
      <c r="B56" s="882"/>
      <c r="C56" s="882"/>
      <c r="D56" s="882"/>
      <c r="E56" s="882"/>
      <c r="F56" s="882"/>
      <c r="G56" s="882"/>
    </row>
    <row r="57" spans="1:7" ht="15.75">
      <c r="A57" s="882"/>
      <c r="B57" s="882"/>
      <c r="C57" s="882"/>
      <c r="D57" s="882"/>
      <c r="E57" s="882"/>
      <c r="F57" s="882"/>
      <c r="G57" s="882"/>
    </row>
    <row r="58" spans="1:7" ht="15.75">
      <c r="A58" s="882"/>
      <c r="B58" s="882"/>
      <c r="C58" s="882"/>
      <c r="D58" s="882"/>
      <c r="E58" s="882"/>
      <c r="F58" s="882"/>
      <c r="G58" s="882"/>
    </row>
    <row r="59" spans="1:7" ht="15.75">
      <c r="A59" s="882"/>
      <c r="B59" s="882"/>
      <c r="C59" s="882"/>
      <c r="D59" s="882"/>
      <c r="E59" s="882"/>
      <c r="F59" s="882"/>
      <c r="G59" s="882"/>
    </row>
    <row r="60" spans="1:7" ht="15.75">
      <c r="A60" s="882"/>
      <c r="B60" s="882"/>
      <c r="C60" s="882"/>
      <c r="D60" s="882"/>
      <c r="E60" s="882"/>
      <c r="F60" s="882"/>
      <c r="G60" s="882"/>
    </row>
    <row r="61" spans="1:7" ht="15.75">
      <c r="A61" s="882"/>
      <c r="B61" s="882"/>
      <c r="C61" s="882"/>
      <c r="D61" s="882"/>
      <c r="E61" s="882"/>
      <c r="F61" s="882"/>
      <c r="G61" s="882"/>
    </row>
    <row r="62" spans="1:7" ht="15.75">
      <c r="A62" s="882"/>
      <c r="B62" s="882"/>
      <c r="C62" s="882"/>
      <c r="D62" s="882"/>
      <c r="E62" s="882"/>
      <c r="F62" s="882"/>
      <c r="G62" s="882"/>
    </row>
    <row r="63" spans="1:7" ht="15.75">
      <c r="A63" s="882"/>
      <c r="B63" s="882"/>
      <c r="C63" s="882"/>
      <c r="D63" s="882"/>
      <c r="E63" s="882"/>
      <c r="F63" s="882"/>
      <c r="G63" s="882"/>
    </row>
    <row r="64" spans="1:7" ht="15.75">
      <c r="A64" s="882"/>
      <c r="B64" s="882"/>
      <c r="C64" s="882"/>
      <c r="D64" s="882"/>
      <c r="E64" s="882"/>
      <c r="F64" s="882"/>
      <c r="G64" s="882"/>
    </row>
    <row r="65" spans="1:7" ht="15.75">
      <c r="A65" s="882"/>
      <c r="B65" s="882"/>
      <c r="C65" s="882"/>
      <c r="D65" s="882"/>
      <c r="E65" s="882"/>
      <c r="F65" s="882"/>
      <c r="G65" s="882"/>
    </row>
    <row r="66" spans="1:7" ht="15.75">
      <c r="A66" s="882"/>
      <c r="B66" s="882"/>
      <c r="C66" s="882"/>
      <c r="D66" s="882"/>
      <c r="E66" s="882"/>
      <c r="F66" s="882"/>
      <c r="G66" s="882"/>
    </row>
    <row r="67" spans="1:7" ht="15.75">
      <c r="A67" s="882"/>
      <c r="B67" s="882"/>
      <c r="C67" s="882"/>
      <c r="D67" s="882"/>
      <c r="E67" s="882"/>
      <c r="F67" s="882"/>
      <c r="G67" s="882"/>
    </row>
    <row r="68" spans="1:7" ht="15.75">
      <c r="A68" s="882"/>
      <c r="B68" s="882"/>
      <c r="C68" s="882"/>
      <c r="D68" s="882"/>
      <c r="E68" s="882"/>
      <c r="F68" s="882"/>
      <c r="G68" s="882"/>
    </row>
    <row r="69" spans="1:7" ht="15.75">
      <c r="A69" s="882"/>
      <c r="B69" s="882"/>
      <c r="C69" s="882"/>
      <c r="D69" s="882"/>
      <c r="E69" s="882"/>
      <c r="F69" s="882"/>
      <c r="G69" s="882"/>
    </row>
    <row r="70" spans="1:7" ht="15.75">
      <c r="A70" s="882"/>
      <c r="B70" s="882"/>
      <c r="C70" s="882"/>
      <c r="D70" s="882"/>
      <c r="E70" s="882"/>
      <c r="F70" s="882"/>
      <c r="G70" s="882"/>
    </row>
    <row r="71" spans="1:7" ht="15.75">
      <c r="A71" s="882"/>
      <c r="B71" s="882"/>
      <c r="C71" s="882"/>
      <c r="D71" s="882"/>
      <c r="E71" s="882"/>
      <c r="F71" s="882"/>
      <c r="G71" s="882"/>
    </row>
    <row r="72" spans="1:7" ht="15.75">
      <c r="A72" s="882"/>
      <c r="B72" s="882"/>
      <c r="C72" s="882"/>
      <c r="D72" s="882"/>
      <c r="E72" s="882"/>
      <c r="F72" s="882"/>
      <c r="G72" s="882"/>
    </row>
    <row r="73" spans="1:7" ht="15.75">
      <c r="A73" s="882"/>
      <c r="B73" s="882"/>
      <c r="C73" s="882"/>
      <c r="D73" s="882"/>
      <c r="E73" s="882"/>
      <c r="F73" s="882"/>
      <c r="G73" s="882"/>
    </row>
    <row r="74" spans="1:7" ht="15.75">
      <c r="A74" s="882"/>
      <c r="B74" s="882"/>
      <c r="C74" s="882"/>
      <c r="D74" s="882"/>
      <c r="E74" s="882"/>
      <c r="F74" s="882"/>
      <c r="G74" s="882"/>
    </row>
    <row r="75" spans="1:7" ht="15.75">
      <c r="A75" s="882"/>
      <c r="B75" s="882"/>
      <c r="C75" s="882"/>
      <c r="D75" s="882"/>
      <c r="E75" s="882"/>
      <c r="F75" s="882"/>
      <c r="G75" s="882"/>
    </row>
    <row r="76" spans="1:7" ht="15.75">
      <c r="A76" s="882"/>
      <c r="B76" s="882"/>
      <c r="C76" s="882"/>
      <c r="D76" s="882"/>
      <c r="E76" s="882"/>
      <c r="F76" s="882"/>
      <c r="G76" s="882"/>
    </row>
    <row r="77" spans="1:7" ht="15.75">
      <c r="A77" s="882"/>
      <c r="B77" s="882"/>
      <c r="C77" s="882"/>
      <c r="D77" s="882"/>
      <c r="E77" s="882"/>
      <c r="F77" s="882"/>
      <c r="G77" s="882"/>
    </row>
    <row r="78" spans="1:7" ht="15.75">
      <c r="A78" s="882"/>
      <c r="B78" s="882"/>
      <c r="C78" s="882"/>
      <c r="D78" s="882"/>
      <c r="E78" s="882"/>
      <c r="F78" s="882"/>
      <c r="G78" s="882"/>
    </row>
    <row r="79" spans="1:7" ht="15.75">
      <c r="A79" s="882"/>
      <c r="B79" s="882"/>
      <c r="C79" s="882"/>
      <c r="D79" s="882"/>
      <c r="E79" s="882"/>
      <c r="F79" s="882"/>
      <c r="G79" s="882"/>
    </row>
    <row r="80" spans="1:7" ht="15.75">
      <c r="A80" s="882"/>
      <c r="B80" s="882"/>
      <c r="C80" s="882"/>
      <c r="D80" s="882"/>
      <c r="E80" s="882"/>
      <c r="F80" s="882"/>
      <c r="G80" s="882"/>
    </row>
    <row r="81" spans="1:7" ht="15.75">
      <c r="A81" s="882"/>
      <c r="B81" s="882"/>
      <c r="C81" s="882"/>
      <c r="D81" s="882"/>
      <c r="E81" s="882"/>
      <c r="F81" s="882"/>
      <c r="G81" s="882"/>
    </row>
    <row r="82" spans="1:7" ht="15.75">
      <c r="A82" s="882"/>
      <c r="B82" s="882"/>
      <c r="C82" s="882"/>
      <c r="D82" s="882"/>
      <c r="E82" s="882"/>
      <c r="F82" s="882"/>
      <c r="G82" s="882"/>
    </row>
    <row r="83" spans="1:7" ht="15.75">
      <c r="A83" s="882"/>
      <c r="B83" s="882"/>
      <c r="C83" s="882"/>
      <c r="D83" s="882"/>
      <c r="E83" s="882"/>
      <c r="F83" s="882"/>
      <c r="G83" s="882"/>
    </row>
    <row r="84" spans="1:7" ht="15.75">
      <c r="A84" s="882"/>
      <c r="B84" s="882"/>
      <c r="C84" s="882"/>
      <c r="D84" s="882"/>
      <c r="E84" s="882"/>
      <c r="F84" s="882"/>
      <c r="G84" s="882"/>
    </row>
    <row r="85" spans="1:7" ht="15.75">
      <c r="A85" s="882"/>
      <c r="B85" s="882"/>
      <c r="C85" s="882"/>
      <c r="D85" s="882"/>
      <c r="E85" s="882"/>
      <c r="F85" s="882"/>
      <c r="G85" s="882"/>
    </row>
    <row r="86" spans="1:7" ht="15.75">
      <c r="A86" s="882"/>
      <c r="B86" s="882"/>
      <c r="C86" s="882"/>
      <c r="D86" s="882"/>
      <c r="E86" s="882"/>
      <c r="F86" s="882"/>
      <c r="G86" s="882"/>
    </row>
    <row r="87" spans="1:7" ht="15.75">
      <c r="A87" s="882"/>
      <c r="B87" s="882"/>
      <c r="C87" s="882"/>
      <c r="D87" s="882"/>
      <c r="E87" s="882"/>
      <c r="F87" s="882"/>
      <c r="G87" s="882"/>
    </row>
    <row r="88" spans="1:7" ht="15.75">
      <c r="A88" s="882"/>
      <c r="B88" s="882"/>
      <c r="C88" s="882"/>
      <c r="D88" s="882"/>
      <c r="E88" s="882"/>
      <c r="F88" s="882"/>
      <c r="G88" s="882"/>
    </row>
    <row r="89" spans="1:7" ht="15.75">
      <c r="A89" s="882"/>
      <c r="B89" s="882"/>
      <c r="C89" s="882"/>
      <c r="D89" s="882"/>
      <c r="E89" s="882"/>
      <c r="F89" s="882"/>
      <c r="G89" s="882"/>
    </row>
    <row r="90" spans="1:7" ht="15.75">
      <c r="A90" s="882"/>
      <c r="B90" s="882"/>
      <c r="C90" s="882"/>
      <c r="D90" s="882"/>
      <c r="E90" s="882"/>
      <c r="F90" s="882"/>
      <c r="G90" s="882"/>
    </row>
    <row r="91" spans="1:7" ht="15.75">
      <c r="A91" s="882"/>
      <c r="B91" s="882"/>
      <c r="C91" s="882"/>
      <c r="D91" s="882"/>
      <c r="E91" s="882"/>
      <c r="F91" s="882"/>
      <c r="G91" s="882"/>
    </row>
    <row r="92" spans="1:7" ht="15.75">
      <c r="A92" s="882"/>
      <c r="B92" s="882"/>
      <c r="C92" s="882"/>
      <c r="D92" s="882"/>
      <c r="E92" s="882"/>
      <c r="F92" s="882"/>
      <c r="G92" s="882"/>
    </row>
    <row r="93" spans="1:7" ht="15.75">
      <c r="A93" s="882"/>
      <c r="B93" s="882"/>
      <c r="C93" s="882"/>
      <c r="D93" s="882"/>
      <c r="E93" s="882"/>
      <c r="F93" s="882"/>
      <c r="G93" s="882"/>
    </row>
    <row r="94" spans="1:7" ht="15.75">
      <c r="A94" s="882"/>
      <c r="B94" s="882"/>
      <c r="C94" s="882"/>
      <c r="D94" s="882"/>
      <c r="E94" s="882"/>
      <c r="F94" s="882"/>
      <c r="G94" s="882"/>
    </row>
    <row r="95" spans="1:7" ht="15.75">
      <c r="A95" s="882"/>
      <c r="B95" s="882"/>
      <c r="C95" s="882"/>
      <c r="D95" s="882"/>
      <c r="E95" s="882"/>
      <c r="F95" s="882"/>
      <c r="G95" s="882"/>
    </row>
    <row r="96" spans="1:7" ht="15.75">
      <c r="A96" s="882"/>
      <c r="B96" s="882"/>
      <c r="C96" s="882"/>
      <c r="D96" s="882"/>
      <c r="E96" s="882"/>
      <c r="F96" s="882"/>
      <c r="G96" s="882"/>
    </row>
    <row r="97" spans="1:7" ht="15.75">
      <c r="A97" s="882"/>
      <c r="B97" s="882"/>
      <c r="C97" s="882"/>
      <c r="D97" s="882"/>
      <c r="E97" s="882"/>
      <c r="F97" s="882"/>
      <c r="G97" s="882"/>
    </row>
    <row r="98" spans="1:7" ht="15.75">
      <c r="A98" s="882"/>
      <c r="B98" s="882"/>
      <c r="C98" s="882"/>
      <c r="D98" s="882"/>
      <c r="E98" s="882"/>
      <c r="F98" s="882"/>
      <c r="G98" s="882"/>
    </row>
    <row r="99" spans="1:7" ht="15.75">
      <c r="A99" s="882"/>
      <c r="B99" s="882"/>
      <c r="C99" s="882"/>
      <c r="D99" s="882"/>
      <c r="E99" s="882"/>
      <c r="F99" s="882"/>
      <c r="G99" s="882"/>
    </row>
    <row r="100" spans="1:7" ht="15.75">
      <c r="A100" s="882"/>
      <c r="B100" s="882"/>
      <c r="C100" s="882"/>
      <c r="D100" s="882"/>
      <c r="E100" s="882"/>
      <c r="F100" s="882"/>
      <c r="G100" s="882"/>
    </row>
    <row r="101" spans="1:7" ht="15.75">
      <c r="A101" s="882"/>
      <c r="B101" s="882"/>
      <c r="C101" s="882"/>
      <c r="D101" s="882"/>
      <c r="E101" s="882"/>
      <c r="F101" s="882"/>
      <c r="G101" s="882"/>
    </row>
    <row r="102" spans="1:7" ht="15.75">
      <c r="A102" s="882"/>
      <c r="B102" s="882"/>
      <c r="C102" s="882"/>
      <c r="D102" s="882"/>
      <c r="E102" s="882"/>
      <c r="F102" s="882"/>
      <c r="G102" s="882"/>
    </row>
    <row r="103" spans="1:7" ht="15.75">
      <c r="A103" s="882"/>
      <c r="B103" s="882"/>
      <c r="C103" s="882"/>
      <c r="D103" s="882"/>
      <c r="E103" s="882"/>
      <c r="F103" s="882"/>
      <c r="G103" s="882"/>
    </row>
    <row r="104" spans="1:7" ht="15.75">
      <c r="A104" s="882"/>
      <c r="B104" s="882"/>
      <c r="C104" s="882"/>
      <c r="D104" s="882"/>
      <c r="E104" s="882"/>
      <c r="F104" s="882"/>
      <c r="G104" s="882"/>
    </row>
    <row r="105" spans="1:7" ht="15.75">
      <c r="A105" s="882"/>
      <c r="B105" s="882"/>
      <c r="C105" s="882"/>
      <c r="D105" s="882"/>
      <c r="E105" s="882"/>
      <c r="F105" s="882"/>
      <c r="G105" s="882"/>
    </row>
    <row r="106" spans="1:7" ht="15.75">
      <c r="A106" s="882"/>
      <c r="B106" s="882"/>
      <c r="C106" s="882"/>
      <c r="D106" s="882"/>
      <c r="E106" s="882"/>
      <c r="F106" s="882"/>
      <c r="G106" s="882"/>
    </row>
    <row r="107" spans="1:7" ht="15.75">
      <c r="A107" s="882"/>
      <c r="B107" s="882"/>
      <c r="C107" s="882"/>
      <c r="D107" s="882"/>
      <c r="E107" s="882"/>
      <c r="F107" s="882"/>
      <c r="G107" s="882"/>
    </row>
    <row r="108" spans="1:7" ht="15.75">
      <c r="A108" s="882"/>
      <c r="B108" s="882"/>
      <c r="C108" s="882"/>
      <c r="D108" s="882"/>
      <c r="E108" s="882"/>
      <c r="F108" s="882"/>
      <c r="G108" s="882"/>
    </row>
    <row r="109" spans="1:7" ht="15.75">
      <c r="A109" s="882"/>
      <c r="B109" s="882"/>
      <c r="C109" s="882"/>
      <c r="D109" s="882"/>
      <c r="E109" s="882"/>
      <c r="F109" s="882"/>
      <c r="G109" s="882"/>
    </row>
    <row r="110" spans="1:7" ht="15.75">
      <c r="A110" s="882"/>
      <c r="B110" s="882"/>
      <c r="C110" s="882"/>
      <c r="D110" s="882"/>
      <c r="E110" s="882"/>
      <c r="F110" s="882"/>
      <c r="G110" s="882"/>
    </row>
    <row r="111" spans="1:7" ht="15.75">
      <c r="A111" s="882"/>
      <c r="B111" s="882"/>
      <c r="C111" s="882"/>
      <c r="D111" s="882"/>
      <c r="E111" s="882"/>
      <c r="F111" s="882"/>
      <c r="G111" s="882"/>
    </row>
    <row r="112" spans="1:7" ht="15.75">
      <c r="A112" s="882"/>
      <c r="B112" s="882"/>
      <c r="C112" s="882"/>
      <c r="D112" s="882"/>
      <c r="E112" s="882"/>
      <c r="F112" s="882"/>
      <c r="G112" s="882"/>
    </row>
    <row r="113" spans="1:7" ht="15.75">
      <c r="A113" s="882"/>
      <c r="B113" s="882"/>
      <c r="C113" s="882"/>
      <c r="D113" s="882"/>
      <c r="E113" s="882"/>
      <c r="F113" s="882"/>
      <c r="G113" s="882"/>
    </row>
    <row r="114" spans="1:7" ht="15.75">
      <c r="A114" s="882"/>
      <c r="B114" s="882"/>
      <c r="C114" s="882"/>
      <c r="D114" s="882"/>
      <c r="E114" s="882"/>
      <c r="F114" s="882"/>
      <c r="G114" s="882"/>
    </row>
    <row r="115" spans="1:7" ht="15.75">
      <c r="A115" s="882"/>
      <c r="B115" s="882"/>
      <c r="C115" s="882"/>
      <c r="D115" s="882"/>
      <c r="E115" s="882"/>
      <c r="F115" s="882"/>
      <c r="G115" s="882"/>
    </row>
    <row r="116" spans="1:7" ht="15.75">
      <c r="A116" s="882"/>
      <c r="B116" s="882"/>
      <c r="C116" s="882"/>
      <c r="D116" s="882"/>
      <c r="E116" s="882"/>
      <c r="F116" s="882"/>
      <c r="G116" s="882"/>
    </row>
    <row r="117" spans="1:7" ht="15.75">
      <c r="A117" s="882"/>
      <c r="B117" s="882"/>
      <c r="C117" s="882"/>
      <c r="D117" s="882"/>
      <c r="E117" s="882"/>
      <c r="F117" s="882"/>
      <c r="G117" s="882"/>
    </row>
    <row r="118" spans="1:7" ht="15.75">
      <c r="A118" s="882"/>
      <c r="B118" s="882"/>
      <c r="C118" s="882"/>
      <c r="D118" s="882"/>
      <c r="E118" s="882"/>
      <c r="F118" s="882"/>
      <c r="G118" s="882"/>
    </row>
    <row r="119" spans="1:7" ht="15.75">
      <c r="A119" s="882"/>
      <c r="B119" s="882"/>
      <c r="C119" s="882"/>
      <c r="D119" s="882"/>
      <c r="E119" s="882"/>
      <c r="F119" s="882"/>
      <c r="G119" s="882"/>
    </row>
    <row r="120" spans="1:7" ht="15.75">
      <c r="A120" s="882"/>
      <c r="B120" s="882"/>
      <c r="C120" s="882"/>
      <c r="D120" s="882"/>
      <c r="E120" s="882"/>
      <c r="F120" s="882"/>
      <c r="G120" s="882"/>
    </row>
    <row r="121" spans="1:7" ht="15.75">
      <c r="A121" s="882"/>
      <c r="B121" s="882"/>
      <c r="C121" s="882"/>
      <c r="D121" s="882"/>
      <c r="E121" s="882"/>
      <c r="F121" s="882"/>
      <c r="G121" s="882"/>
    </row>
    <row r="122" spans="1:7" ht="15.75">
      <c r="A122" s="882"/>
      <c r="B122" s="882"/>
      <c r="C122" s="882"/>
      <c r="D122" s="882"/>
      <c r="E122" s="882"/>
      <c r="F122" s="882"/>
      <c r="G122" s="882"/>
    </row>
    <row r="123" spans="1:7" ht="15.75">
      <c r="A123" s="882"/>
      <c r="B123" s="882"/>
      <c r="C123" s="882"/>
      <c r="D123" s="882"/>
      <c r="E123" s="882"/>
      <c r="F123" s="882"/>
      <c r="G123" s="882"/>
    </row>
    <row r="124" spans="1:7" ht="15.75">
      <c r="A124" s="882"/>
      <c r="B124" s="882"/>
      <c r="C124" s="882"/>
      <c r="D124" s="882"/>
      <c r="E124" s="882"/>
      <c r="F124" s="882"/>
      <c r="G124" s="882"/>
    </row>
    <row r="125" spans="1:7" ht="15.75">
      <c r="A125" s="882"/>
      <c r="B125" s="882"/>
      <c r="C125" s="882"/>
      <c r="D125" s="882"/>
      <c r="E125" s="882"/>
      <c r="F125" s="882"/>
      <c r="G125" s="882"/>
    </row>
    <row r="126" spans="1:7" ht="15.75">
      <c r="A126" s="882"/>
      <c r="B126" s="882"/>
      <c r="C126" s="882"/>
      <c r="D126" s="882"/>
      <c r="E126" s="882"/>
      <c r="F126" s="882"/>
      <c r="G126" s="882"/>
    </row>
    <row r="127" spans="1:7" ht="15.75">
      <c r="A127" s="882"/>
      <c r="B127" s="882"/>
      <c r="C127" s="882"/>
      <c r="D127" s="882"/>
      <c r="E127" s="882"/>
      <c r="F127" s="882"/>
      <c r="G127" s="882"/>
    </row>
    <row r="128" spans="1:7" ht="15.75">
      <c r="A128" s="882"/>
      <c r="B128" s="882"/>
      <c r="C128" s="882"/>
      <c r="D128" s="882"/>
      <c r="E128" s="882"/>
      <c r="F128" s="882"/>
      <c r="G128" s="882"/>
    </row>
    <row r="129" spans="1:7" ht="15.75">
      <c r="A129" s="882"/>
      <c r="B129" s="882"/>
      <c r="C129" s="882"/>
      <c r="D129" s="882"/>
      <c r="E129" s="882"/>
      <c r="F129" s="882"/>
      <c r="G129" s="882"/>
    </row>
    <row r="130" spans="1:7" ht="15.75">
      <c r="A130" s="882"/>
      <c r="B130" s="882"/>
      <c r="C130" s="882"/>
      <c r="D130" s="882"/>
      <c r="E130" s="882"/>
      <c r="F130" s="882"/>
      <c r="G130" s="882"/>
    </row>
    <row r="131" spans="1:7" ht="15.75">
      <c r="A131" s="882"/>
      <c r="B131" s="882"/>
      <c r="C131" s="882"/>
      <c r="D131" s="882"/>
      <c r="E131" s="882"/>
      <c r="F131" s="882"/>
      <c r="G131" s="882"/>
    </row>
    <row r="132" spans="1:7" ht="15.75">
      <c r="A132" s="882"/>
      <c r="B132" s="882"/>
      <c r="C132" s="882"/>
      <c r="D132" s="882"/>
      <c r="E132" s="882"/>
      <c r="F132" s="882"/>
      <c r="G132" s="882"/>
    </row>
    <row r="133" spans="1:7" ht="15.75">
      <c r="A133" s="882"/>
      <c r="B133" s="882"/>
      <c r="C133" s="882"/>
      <c r="D133" s="882"/>
      <c r="E133" s="882"/>
      <c r="F133" s="882"/>
      <c r="G133" s="882"/>
    </row>
    <row r="134" spans="1:7" ht="15.75">
      <c r="A134" s="882"/>
      <c r="B134" s="882"/>
      <c r="C134" s="882"/>
      <c r="D134" s="882"/>
      <c r="E134" s="882"/>
      <c r="F134" s="882"/>
      <c r="G134" s="882"/>
    </row>
    <row r="135" spans="1:7" ht="15.75">
      <c r="A135" s="882"/>
      <c r="B135" s="882"/>
      <c r="C135" s="882"/>
      <c r="D135" s="882"/>
      <c r="E135" s="882"/>
      <c r="F135" s="882"/>
      <c r="G135" s="882"/>
    </row>
    <row r="136" spans="1:7" ht="15.75">
      <c r="A136" s="882"/>
      <c r="B136" s="882"/>
      <c r="C136" s="882"/>
      <c r="D136" s="882"/>
      <c r="E136" s="882"/>
      <c r="F136" s="882"/>
      <c r="G136" s="882"/>
    </row>
    <row r="137" spans="1:7" ht="15.75">
      <c r="A137" s="882"/>
      <c r="B137" s="882"/>
      <c r="C137" s="882"/>
      <c r="D137" s="882"/>
      <c r="E137" s="882"/>
      <c r="F137" s="882"/>
      <c r="G137" s="882"/>
    </row>
    <row r="138" spans="1:7" ht="15.75">
      <c r="A138" s="882"/>
      <c r="B138" s="882"/>
      <c r="C138" s="882"/>
      <c r="D138" s="882"/>
      <c r="E138" s="882"/>
      <c r="F138" s="882"/>
      <c r="G138" s="882"/>
    </row>
    <row r="139" spans="1:7" ht="15.75">
      <c r="A139" s="882"/>
      <c r="B139" s="882"/>
      <c r="C139" s="882"/>
      <c r="D139" s="882"/>
      <c r="E139" s="882"/>
      <c r="F139" s="882"/>
      <c r="G139" s="882"/>
    </row>
    <row r="140" spans="1:7" ht="15.75">
      <c r="A140" s="882"/>
      <c r="B140" s="882"/>
      <c r="C140" s="882"/>
      <c r="D140" s="882"/>
      <c r="E140" s="882"/>
      <c r="F140" s="882"/>
      <c r="G140" s="882"/>
    </row>
    <row r="141" spans="1:7" ht="15.75">
      <c r="A141" s="882"/>
      <c r="B141" s="882"/>
      <c r="C141" s="882"/>
      <c r="D141" s="882"/>
      <c r="E141" s="882"/>
      <c r="F141" s="882"/>
      <c r="G141" s="882"/>
    </row>
    <row r="142" spans="1:7" ht="15.75">
      <c r="A142" s="882"/>
      <c r="B142" s="882"/>
      <c r="C142" s="882"/>
      <c r="D142" s="882"/>
      <c r="E142" s="882"/>
      <c r="F142" s="882"/>
      <c r="G142" s="882"/>
    </row>
    <row r="143" spans="1:7" ht="15.75">
      <c r="A143" s="882"/>
      <c r="B143" s="882"/>
      <c r="C143" s="882"/>
      <c r="D143" s="882"/>
      <c r="E143" s="882"/>
      <c r="F143" s="882"/>
      <c r="G143" s="882"/>
    </row>
    <row r="144" spans="1:7" ht="15.75">
      <c r="A144" s="882"/>
      <c r="B144" s="882"/>
      <c r="C144" s="882"/>
      <c r="D144" s="882"/>
      <c r="E144" s="882"/>
      <c r="F144" s="882"/>
      <c r="G144" s="882"/>
    </row>
    <row r="145" spans="1:7" ht="15.75">
      <c r="A145" s="882"/>
      <c r="B145" s="882"/>
      <c r="C145" s="882"/>
      <c r="D145" s="882"/>
      <c r="E145" s="882"/>
      <c r="F145" s="882"/>
      <c r="G145" s="882"/>
    </row>
    <row r="146" spans="1:7" ht="15.75">
      <c r="A146" s="882"/>
      <c r="B146" s="882"/>
      <c r="C146" s="882"/>
      <c r="D146" s="882"/>
      <c r="E146" s="882"/>
      <c r="F146" s="882"/>
      <c r="G146" s="882"/>
    </row>
    <row r="147" spans="1:7" ht="15.75">
      <c r="A147" s="882"/>
      <c r="B147" s="882"/>
      <c r="C147" s="882"/>
      <c r="D147" s="882"/>
      <c r="E147" s="882"/>
      <c r="F147" s="882"/>
      <c r="G147" s="882"/>
    </row>
    <row r="148" spans="1:7" ht="15.75">
      <c r="A148" s="882"/>
      <c r="B148" s="882"/>
      <c r="C148" s="882"/>
      <c r="D148" s="882"/>
      <c r="E148" s="882"/>
      <c r="F148" s="882"/>
      <c r="G148" s="882"/>
    </row>
    <row r="149" spans="1:7" ht="15.75">
      <c r="A149" s="882"/>
      <c r="B149" s="882"/>
      <c r="C149" s="882"/>
      <c r="D149" s="882"/>
      <c r="E149" s="882"/>
      <c r="F149" s="882"/>
      <c r="G149" s="882"/>
    </row>
    <row r="150" spans="1:7" ht="15.75">
      <c r="A150" s="882"/>
      <c r="B150" s="882"/>
      <c r="C150" s="882"/>
      <c r="D150" s="882"/>
      <c r="E150" s="882"/>
      <c r="F150" s="882"/>
      <c r="G150" s="882"/>
    </row>
    <row r="151" spans="1:7" ht="15.75">
      <c r="A151" s="882"/>
      <c r="B151" s="882"/>
      <c r="C151" s="882"/>
      <c r="D151" s="882"/>
      <c r="E151" s="882"/>
      <c r="F151" s="882"/>
      <c r="G151" s="882"/>
    </row>
    <row r="152" spans="1:7" ht="15.75">
      <c r="A152" s="882"/>
      <c r="B152" s="882"/>
      <c r="C152" s="882"/>
      <c r="D152" s="882"/>
      <c r="E152" s="882"/>
      <c r="F152" s="882"/>
      <c r="G152" s="882"/>
    </row>
    <row r="153" spans="1:7" ht="15.75">
      <c r="A153" s="882"/>
      <c r="B153" s="882"/>
      <c r="C153" s="882"/>
      <c r="D153" s="882"/>
      <c r="E153" s="882"/>
      <c r="F153" s="882"/>
      <c r="G153" s="882"/>
    </row>
    <row r="154" spans="1:7" ht="15.75">
      <c r="A154" s="882"/>
      <c r="B154" s="882"/>
      <c r="C154" s="882"/>
      <c r="D154" s="882"/>
      <c r="E154" s="882"/>
      <c r="F154" s="882"/>
      <c r="G154" s="882"/>
    </row>
    <row r="155" spans="1:7" ht="15.75">
      <c r="A155" s="882"/>
      <c r="B155" s="882"/>
      <c r="C155" s="882"/>
      <c r="D155" s="882"/>
      <c r="E155" s="882"/>
      <c r="F155" s="882"/>
      <c r="G155" s="882"/>
    </row>
    <row r="156" spans="1:7" ht="15.75">
      <c r="A156" s="882"/>
      <c r="B156" s="882"/>
      <c r="C156" s="882"/>
      <c r="D156" s="882"/>
      <c r="E156" s="882"/>
      <c r="F156" s="882"/>
      <c r="G156" s="882"/>
    </row>
    <row r="157" spans="1:7" ht="15.75">
      <c r="A157" s="882"/>
      <c r="B157" s="882"/>
      <c r="C157" s="882"/>
      <c r="D157" s="882"/>
      <c r="E157" s="882"/>
      <c r="F157" s="882"/>
      <c r="G157" s="882"/>
    </row>
    <row r="158" spans="1:7" ht="15.75">
      <c r="A158" s="882"/>
      <c r="B158" s="882"/>
      <c r="C158" s="882"/>
      <c r="D158" s="882"/>
      <c r="E158" s="882"/>
      <c r="F158" s="882"/>
      <c r="G158" s="882"/>
    </row>
    <row r="159" spans="1:7" ht="15.75">
      <c r="A159" s="882"/>
      <c r="B159" s="882"/>
      <c r="C159" s="882"/>
      <c r="D159" s="882"/>
      <c r="E159" s="882"/>
      <c r="F159" s="882"/>
      <c r="G159" s="882"/>
    </row>
  </sheetData>
  <sheetProtection/>
  <mergeCells count="5">
    <mergeCell ref="A8:A13"/>
    <mergeCell ref="A14:A19"/>
    <mergeCell ref="A20:A25"/>
    <mergeCell ref="A26:A31"/>
    <mergeCell ref="A1:G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60" r:id="rId1"/>
  <headerFooter alignWithMargins="0">
    <oddHeader>&amp;R1/3)a sz. melléklete
...../2014. (......) Egyek Önk.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38.25390625" style="205" customWidth="1"/>
    <col min="2" max="2" width="28.00390625" style="205" customWidth="1"/>
    <col min="3" max="3" width="17.375" style="205" customWidth="1"/>
    <col min="4" max="4" width="19.75390625" style="205" customWidth="1"/>
    <col min="5" max="5" width="17.875" style="205" customWidth="1"/>
    <col min="6" max="6" width="9.375" style="205" bestFit="1" customWidth="1"/>
    <col min="7" max="16384" width="9.125" style="205" customWidth="1"/>
  </cols>
  <sheetData>
    <row r="1" spans="1:7" ht="15.75" customHeight="1">
      <c r="A1" s="1437" t="s">
        <v>1291</v>
      </c>
      <c r="B1" s="1437"/>
      <c r="C1" s="1437"/>
      <c r="D1" s="1437"/>
      <c r="E1" s="1437"/>
      <c r="F1" s="1437"/>
      <c r="G1" s="1437"/>
    </row>
    <row r="2" spans="1:7" ht="21.75" customHeight="1">
      <c r="A2" s="1437"/>
      <c r="B2" s="1437"/>
      <c r="C2" s="1437"/>
      <c r="D2" s="1437"/>
      <c r="E2" s="1437"/>
      <c r="F2" s="1437"/>
      <c r="G2" s="1437"/>
    </row>
    <row r="6" ht="12.75">
      <c r="F6" s="205" t="s">
        <v>808</v>
      </c>
    </row>
    <row r="7" ht="13.5" thickBot="1"/>
    <row r="8" spans="1:7" s="808" customFormat="1" ht="16.5" thickBot="1">
      <c r="A8" s="750" t="s">
        <v>501</v>
      </c>
      <c r="B8" s="751" t="s">
        <v>863</v>
      </c>
      <c r="C8" s="751" t="s">
        <v>963</v>
      </c>
      <c r="D8" s="751" t="s">
        <v>964</v>
      </c>
      <c r="E8" s="751" t="s">
        <v>965</v>
      </c>
      <c r="F8" s="880" t="s">
        <v>1014</v>
      </c>
      <c r="G8" s="881"/>
    </row>
    <row r="9" spans="1:7" ht="16.5" thickBot="1">
      <c r="A9" s="1439" t="s">
        <v>909</v>
      </c>
      <c r="B9" s="753" t="s">
        <v>951</v>
      </c>
      <c r="C9" s="769"/>
      <c r="D9" s="770"/>
      <c r="E9" s="770"/>
      <c r="F9" s="771"/>
      <c r="G9" s="882"/>
    </row>
    <row r="10" spans="1:7" ht="16.5" thickBot="1">
      <c r="A10" s="1439"/>
      <c r="B10" s="821" t="s">
        <v>511</v>
      </c>
      <c r="C10" s="758"/>
      <c r="D10" s="759"/>
      <c r="E10" s="759"/>
      <c r="F10" s="760"/>
      <c r="G10" s="882"/>
    </row>
    <row r="11" spans="1:7" ht="16.5" thickBot="1">
      <c r="A11" s="1439"/>
      <c r="B11" s="761" t="s">
        <v>504</v>
      </c>
      <c r="C11" s="762"/>
      <c r="D11" s="763"/>
      <c r="E11" s="763"/>
      <c r="F11" s="764"/>
      <c r="G11" s="882"/>
    </row>
    <row r="12" spans="1:7" ht="16.5" thickBot="1">
      <c r="A12" s="1439"/>
      <c r="B12" s="761" t="s">
        <v>1269</v>
      </c>
      <c r="C12" s="762"/>
      <c r="D12" s="763"/>
      <c r="E12" s="763"/>
      <c r="F12" s="764"/>
      <c r="G12" s="882"/>
    </row>
    <row r="13" spans="1:7" ht="16.5" thickBot="1">
      <c r="A13" s="1439"/>
      <c r="B13" s="761" t="s">
        <v>529</v>
      </c>
      <c r="C13" s="762"/>
      <c r="D13" s="763">
        <v>91</v>
      </c>
      <c r="E13" s="763">
        <v>91</v>
      </c>
      <c r="F13" s="764">
        <f>E13/D13*100</f>
        <v>100</v>
      </c>
      <c r="G13" s="882"/>
    </row>
    <row r="14" spans="1:7" ht="16.5" thickBot="1">
      <c r="A14" s="1439"/>
      <c r="B14" s="765" t="s">
        <v>810</v>
      </c>
      <c r="C14" s="883">
        <f>SUM(C9:C13)</f>
        <v>0</v>
      </c>
      <c r="D14" s="789">
        <f>SUM(D9:D13)</f>
        <v>91</v>
      </c>
      <c r="E14" s="789">
        <f>SUM(E9:E13)</f>
        <v>91</v>
      </c>
      <c r="F14" s="790">
        <f aca="true" t="shared" si="0" ref="F14:F20">E14/D14*100</f>
        <v>100</v>
      </c>
      <c r="G14" s="882"/>
    </row>
    <row r="15" spans="1:7" ht="16.5" thickBot="1">
      <c r="A15" s="1439" t="s">
        <v>810</v>
      </c>
      <c r="B15" s="886" t="s">
        <v>951</v>
      </c>
      <c r="C15" s="829">
        <f aca="true" t="shared" si="1" ref="C15:E19">C9</f>
        <v>0</v>
      </c>
      <c r="D15" s="829">
        <f t="shared" si="1"/>
        <v>0</v>
      </c>
      <c r="E15" s="829">
        <f t="shared" si="1"/>
        <v>0</v>
      </c>
      <c r="F15" s="790"/>
      <c r="G15" s="882"/>
    </row>
    <row r="16" spans="1:7" ht="16.5" thickBot="1">
      <c r="A16" s="1439"/>
      <c r="B16" s="765" t="s">
        <v>511</v>
      </c>
      <c r="C16" s="829">
        <f t="shared" si="1"/>
        <v>0</v>
      </c>
      <c r="D16" s="829">
        <f t="shared" si="1"/>
        <v>0</v>
      </c>
      <c r="E16" s="829">
        <f t="shared" si="1"/>
        <v>0</v>
      </c>
      <c r="F16" s="890"/>
      <c r="G16" s="882"/>
    </row>
    <row r="17" spans="1:7" ht="16.5" thickBot="1">
      <c r="A17" s="1439"/>
      <c r="B17" s="886" t="s">
        <v>504</v>
      </c>
      <c r="C17" s="829">
        <f t="shared" si="1"/>
        <v>0</v>
      </c>
      <c r="D17" s="829">
        <f t="shared" si="1"/>
        <v>0</v>
      </c>
      <c r="E17" s="829">
        <f t="shared" si="1"/>
        <v>0</v>
      </c>
      <c r="F17" s="890"/>
      <c r="G17" s="882"/>
    </row>
    <row r="18" spans="1:7" ht="16.5" thickBot="1">
      <c r="A18" s="1439"/>
      <c r="B18" s="858" t="s">
        <v>1269</v>
      </c>
      <c r="C18" s="829">
        <f t="shared" si="1"/>
        <v>0</v>
      </c>
      <c r="D18" s="829">
        <f t="shared" si="1"/>
        <v>0</v>
      </c>
      <c r="E18" s="829">
        <f t="shared" si="1"/>
        <v>0</v>
      </c>
      <c r="F18" s="890"/>
      <c r="G18" s="882"/>
    </row>
    <row r="19" spans="1:7" ht="16.5" thickBot="1">
      <c r="A19" s="1439"/>
      <c r="B19" s="787" t="s">
        <v>529</v>
      </c>
      <c r="C19" s="829">
        <f t="shared" si="1"/>
        <v>0</v>
      </c>
      <c r="D19" s="829">
        <f t="shared" si="1"/>
        <v>91</v>
      </c>
      <c r="E19" s="829">
        <f t="shared" si="1"/>
        <v>91</v>
      </c>
      <c r="F19" s="890">
        <f t="shared" si="0"/>
        <v>100</v>
      </c>
      <c r="G19" s="882"/>
    </row>
    <row r="20" spans="1:7" ht="16.5" thickBot="1">
      <c r="A20" s="1439"/>
      <c r="B20" s="765" t="s">
        <v>810</v>
      </c>
      <c r="C20" s="767">
        <f>SUM(C15:C19)</f>
        <v>0</v>
      </c>
      <c r="D20" s="767">
        <f>SUM(D15:D19)</f>
        <v>91</v>
      </c>
      <c r="E20" s="752">
        <f>SUM(E15:E19)</f>
        <v>91</v>
      </c>
      <c r="F20" s="864">
        <f t="shared" si="0"/>
        <v>100</v>
      </c>
      <c r="G20" s="882"/>
    </row>
    <row r="21" spans="1:7" ht="15.75">
      <c r="A21" s="882"/>
      <c r="B21" s="882"/>
      <c r="C21" s="882"/>
      <c r="D21" s="882"/>
      <c r="E21" s="882"/>
      <c r="F21" s="882"/>
      <c r="G21" s="882"/>
    </row>
    <row r="22" spans="1:7" ht="15.75">
      <c r="A22" s="882"/>
      <c r="B22" s="882"/>
      <c r="C22" s="882"/>
      <c r="D22" s="882"/>
      <c r="E22" s="882"/>
      <c r="F22" s="882"/>
      <c r="G22" s="882"/>
    </row>
    <row r="23" spans="1:7" ht="15.75">
      <c r="A23" s="882"/>
      <c r="B23" s="882"/>
      <c r="C23" s="882"/>
      <c r="D23" s="882"/>
      <c r="E23" s="882"/>
      <c r="F23" s="882"/>
      <c r="G23" s="882"/>
    </row>
    <row r="24" spans="1:7" ht="15.75">
      <c r="A24" s="882"/>
      <c r="B24" s="882"/>
      <c r="C24" s="882"/>
      <c r="D24" s="882"/>
      <c r="E24" s="882"/>
      <c r="F24" s="882"/>
      <c r="G24" s="882"/>
    </row>
    <row r="25" spans="1:7" ht="15.75">
      <c r="A25" s="882"/>
      <c r="B25" s="882"/>
      <c r="C25" s="882"/>
      <c r="D25" s="882"/>
      <c r="E25" s="882"/>
      <c r="F25" s="882"/>
      <c r="G25" s="882"/>
    </row>
    <row r="26" spans="1:7" ht="15.75">
      <c r="A26" s="882"/>
      <c r="B26" s="882"/>
      <c r="C26" s="882"/>
      <c r="D26" s="882"/>
      <c r="E26" s="882"/>
      <c r="F26" s="882"/>
      <c r="G26" s="882"/>
    </row>
    <row r="27" spans="1:7" ht="15.75">
      <c r="A27" s="882"/>
      <c r="B27" s="882"/>
      <c r="C27" s="882"/>
      <c r="D27" s="882"/>
      <c r="E27" s="882"/>
      <c r="F27" s="882"/>
      <c r="G27" s="882"/>
    </row>
    <row r="28" spans="1:7" ht="15.75">
      <c r="A28" s="882"/>
      <c r="B28" s="882"/>
      <c r="C28" s="882"/>
      <c r="D28" s="882"/>
      <c r="E28" s="882"/>
      <c r="F28" s="882"/>
      <c r="G28" s="882"/>
    </row>
    <row r="29" spans="1:7" ht="15.75">
      <c r="A29" s="882"/>
      <c r="B29" s="882"/>
      <c r="C29" s="882"/>
      <c r="D29" s="882"/>
      <c r="E29" s="882"/>
      <c r="F29" s="882"/>
      <c r="G29" s="882"/>
    </row>
    <row r="30" spans="1:7" ht="15.75">
      <c r="A30" s="882"/>
      <c r="B30" s="882"/>
      <c r="C30" s="882"/>
      <c r="D30" s="882"/>
      <c r="E30" s="882"/>
      <c r="F30" s="882"/>
      <c r="G30" s="882"/>
    </row>
    <row r="31" spans="1:7" ht="15.75">
      <c r="A31" s="882"/>
      <c r="B31" s="882"/>
      <c r="C31" s="882"/>
      <c r="D31" s="882"/>
      <c r="E31" s="882"/>
      <c r="F31" s="882"/>
      <c r="G31" s="882"/>
    </row>
    <row r="32" spans="1:7" ht="15.75">
      <c r="A32" s="882"/>
      <c r="B32" s="882"/>
      <c r="C32" s="882"/>
      <c r="D32" s="882"/>
      <c r="E32" s="882"/>
      <c r="F32" s="882"/>
      <c r="G32" s="882"/>
    </row>
    <row r="33" spans="1:7" ht="15.75">
      <c r="A33" s="882"/>
      <c r="B33" s="882"/>
      <c r="C33" s="882"/>
      <c r="D33" s="882"/>
      <c r="E33" s="882"/>
      <c r="F33" s="882"/>
      <c r="G33" s="882"/>
    </row>
    <row r="34" spans="1:7" ht="15.75">
      <c r="A34" s="882"/>
      <c r="B34" s="882"/>
      <c r="C34" s="882"/>
      <c r="D34" s="882"/>
      <c r="E34" s="882"/>
      <c r="F34" s="882"/>
      <c r="G34" s="882"/>
    </row>
    <row r="35" spans="1:7" ht="15.75">
      <c r="A35" s="882"/>
      <c r="B35" s="882"/>
      <c r="C35" s="882"/>
      <c r="D35" s="882"/>
      <c r="E35" s="882"/>
      <c r="F35" s="882"/>
      <c r="G35" s="882"/>
    </row>
    <row r="36" spans="1:7" ht="15.75">
      <c r="A36" s="882"/>
      <c r="B36" s="882"/>
      <c r="C36" s="882"/>
      <c r="D36" s="882"/>
      <c r="E36" s="882"/>
      <c r="F36" s="882"/>
      <c r="G36" s="882"/>
    </row>
    <row r="37" spans="1:7" ht="15.75">
      <c r="A37" s="882"/>
      <c r="B37" s="882"/>
      <c r="C37" s="882"/>
      <c r="D37" s="882"/>
      <c r="E37" s="882"/>
      <c r="F37" s="882"/>
      <c r="G37" s="882"/>
    </row>
    <row r="38" spans="1:7" ht="15.75">
      <c r="A38" s="882"/>
      <c r="B38" s="882"/>
      <c r="C38" s="882"/>
      <c r="D38" s="882"/>
      <c r="E38" s="882"/>
      <c r="F38" s="882"/>
      <c r="G38" s="882"/>
    </row>
    <row r="39" spans="1:7" ht="15.75">
      <c r="A39" s="882"/>
      <c r="B39" s="882"/>
      <c r="C39" s="882"/>
      <c r="D39" s="882"/>
      <c r="E39" s="882"/>
      <c r="F39" s="882"/>
      <c r="G39" s="882"/>
    </row>
    <row r="40" spans="1:7" ht="15.75">
      <c r="A40" s="882"/>
      <c r="B40" s="882"/>
      <c r="C40" s="882"/>
      <c r="D40" s="882"/>
      <c r="E40" s="882"/>
      <c r="F40" s="882"/>
      <c r="G40" s="882"/>
    </row>
    <row r="41" spans="1:7" ht="15.75">
      <c r="A41" s="882"/>
      <c r="B41" s="882"/>
      <c r="C41" s="882"/>
      <c r="D41" s="882"/>
      <c r="E41" s="882"/>
      <c r="F41" s="882"/>
      <c r="G41" s="882"/>
    </row>
    <row r="42" spans="1:7" ht="15.75">
      <c r="A42" s="882"/>
      <c r="B42" s="882"/>
      <c r="C42" s="882"/>
      <c r="D42" s="882"/>
      <c r="E42" s="882"/>
      <c r="F42" s="882"/>
      <c r="G42" s="882"/>
    </row>
    <row r="43" spans="1:7" ht="15.75">
      <c r="A43" s="882"/>
      <c r="B43" s="882"/>
      <c r="C43" s="882"/>
      <c r="D43" s="882"/>
      <c r="E43" s="882"/>
      <c r="F43" s="882"/>
      <c r="G43" s="882"/>
    </row>
    <row r="44" spans="1:7" ht="15.75">
      <c r="A44" s="882"/>
      <c r="B44" s="882"/>
      <c r="C44" s="882"/>
      <c r="D44" s="882"/>
      <c r="E44" s="882"/>
      <c r="F44" s="882"/>
      <c r="G44" s="882"/>
    </row>
    <row r="45" spans="1:7" ht="15.75">
      <c r="A45" s="882"/>
      <c r="B45" s="882"/>
      <c r="C45" s="882"/>
      <c r="D45" s="882"/>
      <c r="E45" s="882"/>
      <c r="F45" s="882"/>
      <c r="G45" s="882"/>
    </row>
    <row r="46" spans="1:7" ht="15.75">
      <c r="A46" s="882"/>
      <c r="B46" s="882"/>
      <c r="C46" s="882"/>
      <c r="D46" s="882"/>
      <c r="E46" s="882"/>
      <c r="F46" s="882"/>
      <c r="G46" s="882"/>
    </row>
    <row r="47" spans="1:7" ht="15.75">
      <c r="A47" s="882"/>
      <c r="B47" s="882"/>
      <c r="C47" s="882"/>
      <c r="D47" s="882"/>
      <c r="E47" s="882"/>
      <c r="F47" s="882"/>
      <c r="G47" s="882"/>
    </row>
    <row r="48" spans="1:7" ht="15.75">
      <c r="A48" s="882"/>
      <c r="B48" s="882"/>
      <c r="C48" s="882"/>
      <c r="D48" s="882"/>
      <c r="E48" s="882"/>
      <c r="F48" s="882"/>
      <c r="G48" s="882"/>
    </row>
    <row r="49" spans="1:7" ht="15.75">
      <c r="A49" s="882"/>
      <c r="B49" s="882"/>
      <c r="C49" s="882"/>
      <c r="D49" s="882"/>
      <c r="E49" s="882"/>
      <c r="F49" s="882"/>
      <c r="G49" s="882"/>
    </row>
    <row r="50" spans="1:7" ht="15.75">
      <c r="A50" s="882"/>
      <c r="B50" s="882"/>
      <c r="C50" s="882"/>
      <c r="D50" s="882"/>
      <c r="E50" s="882"/>
      <c r="F50" s="882"/>
      <c r="G50" s="882"/>
    </row>
    <row r="51" spans="1:7" ht="15.75">
      <c r="A51" s="882"/>
      <c r="B51" s="882"/>
      <c r="C51" s="882"/>
      <c r="D51" s="882"/>
      <c r="E51" s="882"/>
      <c r="F51" s="882"/>
      <c r="G51" s="882"/>
    </row>
    <row r="52" spans="1:7" ht="15.75">
      <c r="A52" s="882"/>
      <c r="B52" s="882"/>
      <c r="C52" s="882"/>
      <c r="D52" s="882"/>
      <c r="E52" s="882"/>
      <c r="F52" s="882"/>
      <c r="G52" s="882"/>
    </row>
    <row r="53" spans="1:7" ht="15.75">
      <c r="A53" s="882"/>
      <c r="B53" s="882"/>
      <c r="C53" s="882"/>
      <c r="D53" s="882"/>
      <c r="E53" s="882"/>
      <c r="F53" s="882"/>
      <c r="G53" s="882"/>
    </row>
    <row r="54" spans="1:7" ht="15.75">
      <c r="A54" s="882"/>
      <c r="B54" s="882"/>
      <c r="C54" s="882"/>
      <c r="D54" s="882"/>
      <c r="E54" s="882"/>
      <c r="F54" s="882"/>
      <c r="G54" s="882"/>
    </row>
    <row r="55" spans="1:7" ht="15.75">
      <c r="A55" s="882"/>
      <c r="B55" s="882"/>
      <c r="C55" s="882"/>
      <c r="D55" s="882"/>
      <c r="E55" s="882"/>
      <c r="F55" s="882"/>
      <c r="G55" s="882"/>
    </row>
    <row r="56" spans="1:7" ht="15.75">
      <c r="A56" s="882"/>
      <c r="B56" s="882"/>
      <c r="C56" s="882"/>
      <c r="D56" s="882"/>
      <c r="E56" s="882"/>
      <c r="F56" s="882"/>
      <c r="G56" s="882"/>
    </row>
    <row r="57" spans="1:7" ht="15.75">
      <c r="A57" s="882"/>
      <c r="B57" s="882"/>
      <c r="C57" s="882"/>
      <c r="D57" s="882"/>
      <c r="E57" s="882"/>
      <c r="F57" s="882"/>
      <c r="G57" s="882"/>
    </row>
    <row r="58" spans="1:7" ht="15.75">
      <c r="A58" s="882"/>
      <c r="B58" s="882"/>
      <c r="C58" s="882"/>
      <c r="D58" s="882"/>
      <c r="E58" s="882"/>
      <c r="F58" s="882"/>
      <c r="G58" s="882"/>
    </row>
    <row r="59" spans="1:7" ht="15.75">
      <c r="A59" s="882"/>
      <c r="B59" s="882"/>
      <c r="C59" s="882"/>
      <c r="D59" s="882"/>
      <c r="E59" s="882"/>
      <c r="F59" s="882"/>
      <c r="G59" s="882"/>
    </row>
    <row r="60" spans="1:7" ht="15.75">
      <c r="A60" s="882"/>
      <c r="B60" s="882"/>
      <c r="C60" s="882"/>
      <c r="D60" s="882"/>
      <c r="E60" s="882"/>
      <c r="F60" s="882"/>
      <c r="G60" s="882"/>
    </row>
    <row r="61" spans="1:7" ht="15.75">
      <c r="A61" s="882"/>
      <c r="B61" s="882"/>
      <c r="C61" s="882"/>
      <c r="D61" s="882"/>
      <c r="E61" s="882"/>
      <c r="F61" s="882"/>
      <c r="G61" s="882"/>
    </row>
    <row r="62" spans="1:7" ht="15.75">
      <c r="A62" s="882"/>
      <c r="B62" s="882"/>
      <c r="C62" s="882"/>
      <c r="D62" s="882"/>
      <c r="E62" s="882"/>
      <c r="F62" s="882"/>
      <c r="G62" s="882"/>
    </row>
    <row r="63" spans="1:7" ht="15.75">
      <c r="A63" s="882"/>
      <c r="B63" s="882"/>
      <c r="C63" s="882"/>
      <c r="D63" s="882"/>
      <c r="E63" s="882"/>
      <c r="F63" s="882"/>
      <c r="G63" s="882"/>
    </row>
    <row r="64" spans="1:7" ht="15.75">
      <c r="A64" s="882"/>
      <c r="B64" s="882"/>
      <c r="C64" s="882"/>
      <c r="D64" s="882"/>
      <c r="E64" s="882"/>
      <c r="F64" s="882"/>
      <c r="G64" s="882"/>
    </row>
    <row r="65" spans="1:7" ht="15.75">
      <c r="A65" s="882"/>
      <c r="B65" s="882"/>
      <c r="C65" s="882"/>
      <c r="D65" s="882"/>
      <c r="E65" s="882"/>
      <c r="F65" s="882"/>
      <c r="G65" s="882"/>
    </row>
    <row r="66" spans="1:7" ht="15.75">
      <c r="A66" s="882"/>
      <c r="B66" s="882"/>
      <c r="C66" s="882"/>
      <c r="D66" s="882"/>
      <c r="E66" s="882"/>
      <c r="F66" s="882"/>
      <c r="G66" s="882"/>
    </row>
    <row r="67" spans="1:7" ht="15.75">
      <c r="A67" s="882"/>
      <c r="B67" s="882"/>
      <c r="C67" s="882"/>
      <c r="D67" s="882"/>
      <c r="E67" s="882"/>
      <c r="F67" s="882"/>
      <c r="G67" s="882"/>
    </row>
    <row r="68" spans="1:7" ht="15.75">
      <c r="A68" s="882"/>
      <c r="B68" s="882"/>
      <c r="C68" s="882"/>
      <c r="D68" s="882"/>
      <c r="E68" s="882"/>
      <c r="F68" s="882"/>
      <c r="G68" s="882"/>
    </row>
    <row r="69" spans="1:7" ht="15.75">
      <c r="A69" s="882"/>
      <c r="B69" s="882"/>
      <c r="C69" s="882"/>
      <c r="D69" s="882"/>
      <c r="E69" s="882"/>
      <c r="F69" s="882"/>
      <c r="G69" s="882"/>
    </row>
    <row r="70" spans="1:7" ht="15.75">
      <c r="A70" s="882"/>
      <c r="B70" s="882"/>
      <c r="C70" s="882"/>
      <c r="D70" s="882"/>
      <c r="E70" s="882"/>
      <c r="F70" s="882"/>
      <c r="G70" s="882"/>
    </row>
    <row r="71" spans="1:7" ht="15.75">
      <c r="A71" s="882"/>
      <c r="B71" s="882"/>
      <c r="C71" s="882"/>
      <c r="D71" s="882"/>
      <c r="E71" s="882"/>
      <c r="F71" s="882"/>
      <c r="G71" s="882"/>
    </row>
    <row r="72" spans="1:7" ht="15.75">
      <c r="A72" s="882"/>
      <c r="B72" s="882"/>
      <c r="C72" s="882"/>
      <c r="D72" s="882"/>
      <c r="E72" s="882"/>
      <c r="F72" s="882"/>
      <c r="G72" s="882"/>
    </row>
    <row r="73" spans="1:7" ht="15.75">
      <c r="A73" s="882"/>
      <c r="B73" s="882"/>
      <c r="C73" s="882"/>
      <c r="D73" s="882"/>
      <c r="E73" s="882"/>
      <c r="F73" s="882"/>
      <c r="G73" s="882"/>
    </row>
    <row r="74" spans="1:7" ht="15.75">
      <c r="A74" s="882"/>
      <c r="B74" s="882"/>
      <c r="C74" s="882"/>
      <c r="D74" s="882"/>
      <c r="E74" s="882"/>
      <c r="F74" s="882"/>
      <c r="G74" s="882"/>
    </row>
    <row r="75" spans="1:7" ht="15.75">
      <c r="A75" s="882"/>
      <c r="B75" s="882"/>
      <c r="C75" s="882"/>
      <c r="D75" s="882"/>
      <c r="E75" s="882"/>
      <c r="F75" s="882"/>
      <c r="G75" s="882"/>
    </row>
    <row r="76" spans="1:7" ht="15.75">
      <c r="A76" s="882"/>
      <c r="B76" s="882"/>
      <c r="C76" s="882"/>
      <c r="D76" s="882"/>
      <c r="E76" s="882"/>
      <c r="F76" s="882"/>
      <c r="G76" s="882"/>
    </row>
    <row r="77" spans="1:7" ht="15.75">
      <c r="A77" s="882"/>
      <c r="B77" s="882"/>
      <c r="C77" s="882"/>
      <c r="D77" s="882"/>
      <c r="E77" s="882"/>
      <c r="F77" s="882"/>
      <c r="G77" s="882"/>
    </row>
    <row r="78" spans="1:7" ht="15.75">
      <c r="A78" s="882"/>
      <c r="B78" s="882"/>
      <c r="C78" s="882"/>
      <c r="D78" s="882"/>
      <c r="E78" s="882"/>
      <c r="F78" s="882"/>
      <c r="G78" s="882"/>
    </row>
    <row r="79" spans="1:7" ht="15.75">
      <c r="A79" s="882"/>
      <c r="B79" s="882"/>
      <c r="C79" s="882"/>
      <c r="D79" s="882"/>
      <c r="E79" s="882"/>
      <c r="F79" s="882"/>
      <c r="G79" s="882"/>
    </row>
    <row r="80" spans="1:7" ht="15.75">
      <c r="A80" s="882"/>
      <c r="B80" s="882"/>
      <c r="C80" s="882"/>
      <c r="D80" s="882"/>
      <c r="E80" s="882"/>
      <c r="F80" s="882"/>
      <c r="G80" s="882"/>
    </row>
    <row r="81" spans="1:7" ht="15.75">
      <c r="A81" s="882"/>
      <c r="B81" s="882"/>
      <c r="C81" s="882"/>
      <c r="D81" s="882"/>
      <c r="E81" s="882"/>
      <c r="F81" s="882"/>
      <c r="G81" s="882"/>
    </row>
    <row r="82" spans="1:7" ht="15.75">
      <c r="A82" s="882"/>
      <c r="B82" s="882"/>
      <c r="C82" s="882"/>
      <c r="D82" s="882"/>
      <c r="E82" s="882"/>
      <c r="F82" s="882"/>
      <c r="G82" s="882"/>
    </row>
    <row r="83" spans="1:7" ht="15.75">
      <c r="A83" s="882"/>
      <c r="B83" s="882"/>
      <c r="C83" s="882"/>
      <c r="D83" s="882"/>
      <c r="E83" s="882"/>
      <c r="F83" s="882"/>
      <c r="G83" s="882"/>
    </row>
    <row r="84" spans="1:7" ht="15.75">
      <c r="A84" s="882"/>
      <c r="B84" s="882"/>
      <c r="C84" s="882"/>
      <c r="D84" s="882"/>
      <c r="E84" s="882"/>
      <c r="F84" s="882"/>
      <c r="G84" s="882"/>
    </row>
    <row r="85" spans="1:7" ht="15.75">
      <c r="A85" s="882"/>
      <c r="B85" s="882"/>
      <c r="C85" s="882"/>
      <c r="D85" s="882"/>
      <c r="E85" s="882"/>
      <c r="F85" s="882"/>
      <c r="G85" s="882"/>
    </row>
    <row r="86" spans="1:7" ht="15.75">
      <c r="A86" s="882"/>
      <c r="B86" s="882"/>
      <c r="C86" s="882"/>
      <c r="D86" s="882"/>
      <c r="E86" s="882"/>
      <c r="F86" s="882"/>
      <c r="G86" s="882"/>
    </row>
    <row r="87" spans="1:7" ht="15.75">
      <c r="A87" s="882"/>
      <c r="B87" s="882"/>
      <c r="C87" s="882"/>
      <c r="D87" s="882"/>
      <c r="E87" s="882"/>
      <c r="F87" s="882"/>
      <c r="G87" s="882"/>
    </row>
    <row r="88" spans="1:7" ht="15.75">
      <c r="A88" s="882"/>
      <c r="B88" s="882"/>
      <c r="C88" s="882"/>
      <c r="D88" s="882"/>
      <c r="E88" s="882"/>
      <c r="F88" s="882"/>
      <c r="G88" s="882"/>
    </row>
    <row r="89" spans="1:7" ht="15.75">
      <c r="A89" s="882"/>
      <c r="B89" s="882"/>
      <c r="C89" s="882"/>
      <c r="D89" s="882"/>
      <c r="E89" s="882"/>
      <c r="F89" s="882"/>
      <c r="G89" s="882"/>
    </row>
    <row r="90" spans="1:7" ht="15.75">
      <c r="A90" s="882"/>
      <c r="B90" s="882"/>
      <c r="C90" s="882"/>
      <c r="D90" s="882"/>
      <c r="E90" s="882"/>
      <c r="F90" s="882"/>
      <c r="G90" s="882"/>
    </row>
    <row r="91" spans="1:7" ht="15.75">
      <c r="A91" s="882"/>
      <c r="B91" s="882"/>
      <c r="C91" s="882"/>
      <c r="D91" s="882"/>
      <c r="E91" s="882"/>
      <c r="F91" s="882"/>
      <c r="G91" s="882"/>
    </row>
    <row r="92" spans="1:7" ht="15.75">
      <c r="A92" s="882"/>
      <c r="B92" s="882"/>
      <c r="C92" s="882"/>
      <c r="D92" s="882"/>
      <c r="E92" s="882"/>
      <c r="F92" s="882"/>
      <c r="G92" s="882"/>
    </row>
    <row r="93" spans="1:7" ht="15.75">
      <c r="A93" s="882"/>
      <c r="B93" s="882"/>
      <c r="C93" s="882"/>
      <c r="D93" s="882"/>
      <c r="E93" s="882"/>
      <c r="F93" s="882"/>
      <c r="G93" s="882"/>
    </row>
    <row r="94" spans="1:7" ht="15.75">
      <c r="A94" s="882"/>
      <c r="B94" s="882"/>
      <c r="C94" s="882"/>
      <c r="D94" s="882"/>
      <c r="E94" s="882"/>
      <c r="F94" s="882"/>
      <c r="G94" s="882"/>
    </row>
    <row r="95" spans="1:7" ht="15.75">
      <c r="A95" s="882"/>
      <c r="B95" s="882"/>
      <c r="C95" s="882"/>
      <c r="D95" s="882"/>
      <c r="E95" s="882"/>
      <c r="F95" s="882"/>
      <c r="G95" s="882"/>
    </row>
    <row r="96" spans="1:7" ht="15.75">
      <c r="A96" s="882"/>
      <c r="B96" s="882"/>
      <c r="C96" s="882"/>
      <c r="D96" s="882"/>
      <c r="E96" s="882"/>
      <c r="F96" s="882"/>
      <c r="G96" s="882"/>
    </row>
    <row r="97" spans="1:7" ht="15.75">
      <c r="A97" s="882"/>
      <c r="B97" s="882"/>
      <c r="C97" s="882"/>
      <c r="D97" s="882"/>
      <c r="E97" s="882"/>
      <c r="F97" s="882"/>
      <c r="G97" s="882"/>
    </row>
    <row r="98" spans="1:7" ht="15.75">
      <c r="A98" s="882"/>
      <c r="B98" s="882"/>
      <c r="C98" s="882"/>
      <c r="D98" s="882"/>
      <c r="E98" s="882"/>
      <c r="F98" s="882"/>
      <c r="G98" s="882"/>
    </row>
    <row r="99" spans="1:7" ht="15.75">
      <c r="A99" s="882"/>
      <c r="B99" s="882"/>
      <c r="C99" s="882"/>
      <c r="D99" s="882"/>
      <c r="E99" s="882"/>
      <c r="F99" s="882"/>
      <c r="G99" s="882"/>
    </row>
    <row r="100" spans="1:7" ht="15.75">
      <c r="A100" s="882"/>
      <c r="B100" s="882"/>
      <c r="C100" s="882"/>
      <c r="D100" s="882"/>
      <c r="E100" s="882"/>
      <c r="F100" s="882"/>
      <c r="G100" s="882"/>
    </row>
    <row r="101" spans="1:7" ht="15.75">
      <c r="A101" s="882"/>
      <c r="B101" s="882"/>
      <c r="C101" s="882"/>
      <c r="D101" s="882"/>
      <c r="E101" s="882"/>
      <c r="F101" s="882"/>
      <c r="G101" s="882"/>
    </row>
    <row r="102" spans="1:7" ht="15.75">
      <c r="A102" s="882"/>
      <c r="B102" s="882"/>
      <c r="C102" s="882"/>
      <c r="D102" s="882"/>
      <c r="E102" s="882"/>
      <c r="F102" s="882"/>
      <c r="G102" s="882"/>
    </row>
    <row r="103" spans="1:7" ht="15.75">
      <c r="A103" s="882"/>
      <c r="B103" s="882"/>
      <c r="C103" s="882"/>
      <c r="D103" s="882"/>
      <c r="E103" s="882"/>
      <c r="F103" s="882"/>
      <c r="G103" s="882"/>
    </row>
    <row r="104" spans="1:7" ht="15.75">
      <c r="A104" s="882"/>
      <c r="B104" s="882"/>
      <c r="C104" s="882"/>
      <c r="D104" s="882"/>
      <c r="E104" s="882"/>
      <c r="F104" s="882"/>
      <c r="G104" s="882"/>
    </row>
    <row r="105" spans="1:7" ht="15.75">
      <c r="A105" s="882"/>
      <c r="B105" s="882"/>
      <c r="C105" s="882"/>
      <c r="D105" s="882"/>
      <c r="E105" s="882"/>
      <c r="F105" s="882"/>
      <c r="G105" s="882"/>
    </row>
    <row r="106" spans="1:7" ht="15.75">
      <c r="A106" s="882"/>
      <c r="B106" s="882"/>
      <c r="C106" s="882"/>
      <c r="D106" s="882"/>
      <c r="E106" s="882"/>
      <c r="F106" s="882"/>
      <c r="G106" s="882"/>
    </row>
    <row r="107" spans="1:7" ht="15.75">
      <c r="A107" s="882"/>
      <c r="B107" s="882"/>
      <c r="C107" s="882"/>
      <c r="D107" s="882"/>
      <c r="E107" s="882"/>
      <c r="F107" s="882"/>
      <c r="G107" s="882"/>
    </row>
    <row r="108" spans="1:7" ht="15.75">
      <c r="A108" s="882"/>
      <c r="B108" s="882"/>
      <c r="C108" s="882"/>
      <c r="D108" s="882"/>
      <c r="E108" s="882"/>
      <c r="F108" s="882"/>
      <c r="G108" s="882"/>
    </row>
    <row r="109" spans="1:7" ht="15.75">
      <c r="A109" s="882"/>
      <c r="B109" s="882"/>
      <c r="C109" s="882"/>
      <c r="D109" s="882"/>
      <c r="E109" s="882"/>
      <c r="F109" s="882"/>
      <c r="G109" s="882"/>
    </row>
    <row r="110" spans="1:7" ht="15.75">
      <c r="A110" s="882"/>
      <c r="B110" s="882"/>
      <c r="C110" s="882"/>
      <c r="D110" s="882"/>
      <c r="E110" s="882"/>
      <c r="F110" s="882"/>
      <c r="G110" s="882"/>
    </row>
    <row r="111" spans="1:7" ht="15.75">
      <c r="A111" s="882"/>
      <c r="B111" s="882"/>
      <c r="C111" s="882"/>
      <c r="D111" s="882"/>
      <c r="E111" s="882"/>
      <c r="F111" s="882"/>
      <c r="G111" s="882"/>
    </row>
    <row r="112" spans="1:7" ht="15.75">
      <c r="A112" s="882"/>
      <c r="B112" s="882"/>
      <c r="C112" s="882"/>
      <c r="D112" s="882"/>
      <c r="E112" s="882"/>
      <c r="F112" s="882"/>
      <c r="G112" s="882"/>
    </row>
    <row r="113" spans="1:7" ht="15.75">
      <c r="A113" s="882"/>
      <c r="B113" s="882"/>
      <c r="C113" s="882"/>
      <c r="D113" s="882"/>
      <c r="E113" s="882"/>
      <c r="F113" s="882"/>
      <c r="G113" s="882"/>
    </row>
    <row r="114" spans="1:7" ht="15.75">
      <c r="A114" s="882"/>
      <c r="B114" s="882"/>
      <c r="C114" s="882"/>
      <c r="D114" s="882"/>
      <c r="E114" s="882"/>
      <c r="F114" s="882"/>
      <c r="G114" s="882"/>
    </row>
    <row r="115" spans="1:7" ht="15.75">
      <c r="A115" s="882"/>
      <c r="B115" s="882"/>
      <c r="C115" s="882"/>
      <c r="D115" s="882"/>
      <c r="E115" s="882"/>
      <c r="F115" s="882"/>
      <c r="G115" s="882"/>
    </row>
    <row r="116" spans="1:7" ht="15.75">
      <c r="A116" s="882"/>
      <c r="B116" s="882"/>
      <c r="C116" s="882"/>
      <c r="D116" s="882"/>
      <c r="E116" s="882"/>
      <c r="F116" s="882"/>
      <c r="G116" s="882"/>
    </row>
    <row r="117" spans="1:7" ht="15.75">
      <c r="A117" s="882"/>
      <c r="B117" s="882"/>
      <c r="C117" s="882"/>
      <c r="D117" s="882"/>
      <c r="E117" s="882"/>
      <c r="F117" s="882"/>
      <c r="G117" s="882"/>
    </row>
    <row r="118" spans="1:7" ht="15.75">
      <c r="A118" s="882"/>
      <c r="B118" s="882"/>
      <c r="C118" s="882"/>
      <c r="D118" s="882"/>
      <c r="E118" s="882"/>
      <c r="F118" s="882"/>
      <c r="G118" s="882"/>
    </row>
    <row r="119" spans="1:7" ht="15.75">
      <c r="A119" s="882"/>
      <c r="B119" s="882"/>
      <c r="C119" s="882"/>
      <c r="D119" s="882"/>
      <c r="E119" s="882"/>
      <c r="F119" s="882"/>
      <c r="G119" s="882"/>
    </row>
    <row r="120" spans="1:7" ht="15.75">
      <c r="A120" s="882"/>
      <c r="B120" s="882"/>
      <c r="C120" s="882"/>
      <c r="D120" s="882"/>
      <c r="E120" s="882"/>
      <c r="F120" s="882"/>
      <c r="G120" s="882"/>
    </row>
    <row r="121" spans="1:7" ht="15.75">
      <c r="A121" s="882"/>
      <c r="B121" s="882"/>
      <c r="C121" s="882"/>
      <c r="D121" s="882"/>
      <c r="E121" s="882"/>
      <c r="F121" s="882"/>
      <c r="G121" s="882"/>
    </row>
    <row r="122" spans="1:7" ht="15.75">
      <c r="A122" s="882"/>
      <c r="B122" s="882"/>
      <c r="C122" s="882"/>
      <c r="D122" s="882"/>
      <c r="E122" s="882"/>
      <c r="F122" s="882"/>
      <c r="G122" s="882"/>
    </row>
    <row r="123" spans="1:7" ht="15.75">
      <c r="A123" s="882"/>
      <c r="B123" s="882"/>
      <c r="C123" s="882"/>
      <c r="D123" s="882"/>
      <c r="E123" s="882"/>
      <c r="F123" s="882"/>
      <c r="G123" s="882"/>
    </row>
    <row r="124" spans="1:7" ht="15.75">
      <c r="A124" s="882"/>
      <c r="B124" s="882"/>
      <c r="C124" s="882"/>
      <c r="D124" s="882"/>
      <c r="E124" s="882"/>
      <c r="F124" s="882"/>
      <c r="G124" s="882"/>
    </row>
    <row r="125" spans="1:7" ht="15.75">
      <c r="A125" s="882"/>
      <c r="B125" s="882"/>
      <c r="C125" s="882"/>
      <c r="D125" s="882"/>
      <c r="E125" s="882"/>
      <c r="F125" s="882"/>
      <c r="G125" s="882"/>
    </row>
    <row r="126" spans="1:7" ht="15.75">
      <c r="A126" s="882"/>
      <c r="B126" s="882"/>
      <c r="C126" s="882"/>
      <c r="D126" s="882"/>
      <c r="E126" s="882"/>
      <c r="F126" s="882"/>
      <c r="G126" s="882"/>
    </row>
    <row r="127" spans="1:7" ht="15.75">
      <c r="A127" s="882"/>
      <c r="B127" s="882"/>
      <c r="C127" s="882"/>
      <c r="D127" s="882"/>
      <c r="E127" s="882"/>
      <c r="F127" s="882"/>
      <c r="G127" s="882"/>
    </row>
    <row r="128" spans="1:7" ht="15.75">
      <c r="A128" s="882"/>
      <c r="B128" s="882"/>
      <c r="C128" s="882"/>
      <c r="D128" s="882"/>
      <c r="E128" s="882"/>
      <c r="F128" s="882"/>
      <c r="G128" s="882"/>
    </row>
    <row r="129" spans="1:7" ht="15.75">
      <c r="A129" s="882"/>
      <c r="B129" s="882"/>
      <c r="C129" s="882"/>
      <c r="D129" s="882"/>
      <c r="E129" s="882"/>
      <c r="F129" s="882"/>
      <c r="G129" s="882"/>
    </row>
    <row r="130" spans="1:7" ht="15.75">
      <c r="A130" s="882"/>
      <c r="B130" s="882"/>
      <c r="C130" s="882"/>
      <c r="D130" s="882"/>
      <c r="E130" s="882"/>
      <c r="F130" s="882"/>
      <c r="G130" s="882"/>
    </row>
    <row r="131" spans="1:7" ht="15.75">
      <c r="A131" s="882"/>
      <c r="B131" s="882"/>
      <c r="C131" s="882"/>
      <c r="D131" s="882"/>
      <c r="E131" s="882"/>
      <c r="F131" s="882"/>
      <c r="G131" s="882"/>
    </row>
    <row r="132" spans="1:7" ht="15.75">
      <c r="A132" s="882"/>
      <c r="B132" s="882"/>
      <c r="C132" s="882"/>
      <c r="D132" s="882"/>
      <c r="E132" s="882"/>
      <c r="F132" s="882"/>
      <c r="G132" s="882"/>
    </row>
    <row r="133" spans="1:7" ht="15.75">
      <c r="A133" s="882"/>
      <c r="B133" s="882"/>
      <c r="C133" s="882"/>
      <c r="D133" s="882"/>
      <c r="E133" s="882"/>
      <c r="F133" s="882"/>
      <c r="G133" s="882"/>
    </row>
    <row r="134" spans="1:7" ht="15.75">
      <c r="A134" s="882"/>
      <c r="B134" s="882"/>
      <c r="C134" s="882"/>
      <c r="D134" s="882"/>
      <c r="E134" s="882"/>
      <c r="F134" s="882"/>
      <c r="G134" s="882"/>
    </row>
    <row r="135" spans="1:7" ht="15.75">
      <c r="A135" s="882"/>
      <c r="B135" s="882"/>
      <c r="C135" s="882"/>
      <c r="D135" s="882"/>
      <c r="E135" s="882"/>
      <c r="F135" s="882"/>
      <c r="G135" s="882"/>
    </row>
    <row r="136" spans="1:7" ht="15.75">
      <c r="A136" s="882"/>
      <c r="B136" s="882"/>
      <c r="C136" s="882"/>
      <c r="D136" s="882"/>
      <c r="E136" s="882"/>
      <c r="F136" s="882"/>
      <c r="G136" s="882"/>
    </row>
    <row r="137" spans="1:7" ht="15.75">
      <c r="A137" s="882"/>
      <c r="B137" s="882"/>
      <c r="C137" s="882"/>
      <c r="D137" s="882"/>
      <c r="E137" s="882"/>
      <c r="F137" s="882"/>
      <c r="G137" s="882"/>
    </row>
    <row r="138" spans="1:7" ht="15.75">
      <c r="A138" s="882"/>
      <c r="B138" s="882"/>
      <c r="C138" s="882"/>
      <c r="D138" s="882"/>
      <c r="E138" s="882"/>
      <c r="F138" s="882"/>
      <c r="G138" s="882"/>
    </row>
    <row r="139" spans="1:7" ht="15.75">
      <c r="A139" s="882"/>
      <c r="B139" s="882"/>
      <c r="C139" s="882"/>
      <c r="D139" s="882"/>
      <c r="E139" s="882"/>
      <c r="F139" s="882"/>
      <c r="G139" s="882"/>
    </row>
    <row r="140" spans="1:7" ht="15.75">
      <c r="A140" s="882"/>
      <c r="B140" s="882"/>
      <c r="C140" s="882"/>
      <c r="D140" s="882"/>
      <c r="E140" s="882"/>
      <c r="F140" s="882"/>
      <c r="G140" s="882"/>
    </row>
    <row r="141" spans="1:7" ht="15.75">
      <c r="A141" s="882"/>
      <c r="B141" s="882"/>
      <c r="C141" s="882"/>
      <c r="D141" s="882"/>
      <c r="E141" s="882"/>
      <c r="F141" s="882"/>
      <c r="G141" s="882"/>
    </row>
    <row r="142" spans="1:7" ht="15.75">
      <c r="A142" s="882"/>
      <c r="B142" s="882"/>
      <c r="C142" s="882"/>
      <c r="D142" s="882"/>
      <c r="E142" s="882"/>
      <c r="F142" s="882"/>
      <c r="G142" s="882"/>
    </row>
    <row r="143" spans="1:7" ht="15.75">
      <c r="A143" s="882"/>
      <c r="B143" s="882"/>
      <c r="C143" s="882"/>
      <c r="D143" s="882"/>
      <c r="E143" s="882"/>
      <c r="F143" s="882"/>
      <c r="G143" s="882"/>
    </row>
    <row r="144" spans="1:7" ht="15.75">
      <c r="A144" s="882"/>
      <c r="B144" s="882"/>
      <c r="C144" s="882"/>
      <c r="D144" s="882"/>
      <c r="E144" s="882"/>
      <c r="F144" s="882"/>
      <c r="G144" s="882"/>
    </row>
    <row r="145" spans="1:7" ht="15.75">
      <c r="A145" s="882"/>
      <c r="B145" s="882"/>
      <c r="C145" s="882"/>
      <c r="D145" s="882"/>
      <c r="E145" s="882"/>
      <c r="F145" s="882"/>
      <c r="G145" s="882"/>
    </row>
    <row r="146" spans="1:7" ht="15.75">
      <c r="A146" s="882"/>
      <c r="B146" s="882"/>
      <c r="C146" s="882"/>
      <c r="D146" s="882"/>
      <c r="E146" s="882"/>
      <c r="F146" s="882"/>
      <c r="G146" s="882"/>
    </row>
    <row r="147" spans="1:7" ht="15.75">
      <c r="A147" s="882"/>
      <c r="B147" s="882"/>
      <c r="C147" s="882"/>
      <c r="D147" s="882"/>
      <c r="E147" s="882"/>
      <c r="F147" s="882"/>
      <c r="G147" s="882"/>
    </row>
    <row r="148" spans="1:7" ht="15.75">
      <c r="A148" s="882"/>
      <c r="B148" s="882"/>
      <c r="C148" s="882"/>
      <c r="D148" s="882"/>
      <c r="E148" s="882"/>
      <c r="F148" s="882"/>
      <c r="G148" s="882"/>
    </row>
  </sheetData>
  <sheetProtection/>
  <mergeCells count="3">
    <mergeCell ref="A9:A14"/>
    <mergeCell ref="A15:A20"/>
    <mergeCell ref="A1:G2"/>
  </mergeCells>
  <printOptions/>
  <pageMargins left="0.7479166666666667" right="0.7479166666666667" top="0.984027777777778" bottom="0.9840277777777778" header="0.5118055555555556" footer="0.5118055555555556"/>
  <pageSetup horizontalDpi="300" verticalDpi="300" orientation="portrait" paperSize="9" scale="60" r:id="rId1"/>
  <headerFooter alignWithMargins="0">
    <oddHeader>&amp;R1/3)b sz. melléklete
...../2014. (......) Egyek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Polgármesteri Hivatal</cp:lastModifiedBy>
  <cp:lastPrinted>2014-03-19T13:11:40Z</cp:lastPrinted>
  <dcterms:created xsi:type="dcterms:W3CDTF">1999-11-19T07:39:00Z</dcterms:created>
  <dcterms:modified xsi:type="dcterms:W3CDTF">2014-03-19T15:49:16Z</dcterms:modified>
  <cp:category/>
  <cp:version/>
  <cp:contentType/>
  <cp:contentStatus/>
</cp:coreProperties>
</file>