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76" windowWidth="15480" windowHeight="8160" tabRatio="599" activeTab="0"/>
  </bookViews>
  <sheets>
    <sheet name="bevétel 2.m. " sheetId="1" r:id="rId1"/>
    <sheet name="Bevétel Önkormányzat 2.1 " sheetId="2" r:id="rId2"/>
    <sheet name="Bev.Önkorm.köt.fel.2.1)a " sheetId="3" r:id="rId3"/>
    <sheet name="Bev.Önkor.önként váll.fel.2.1)b" sheetId="4" r:id="rId4"/>
    <sheet name="Bevétel Polg.Hivatal 2.2 " sheetId="5" r:id="rId5"/>
    <sheet name="Bev.Polg.Hiv.Köt.fel.2.2)a" sheetId="6" r:id="rId6"/>
    <sheet name="Bevétel Könyvtár-Műv.h. 2.3. " sheetId="7" r:id="rId7"/>
    <sheet name="Támogatás 2.4" sheetId="8" r:id="rId8"/>
    <sheet name="Bev.Könyvt.Műv.h.köt.fel.2.3)a" sheetId="9" r:id="rId9"/>
    <sheet name="Kiadások3" sheetId="10" r:id="rId10"/>
    <sheet name="önkormányzat kiadásai 3.1. " sheetId="11" r:id="rId11"/>
    <sheet name="önkorm.köt.fel.3.1)a" sheetId="12" r:id="rId12"/>
    <sheet name="Önkorm.Önként váll.fel.3.1)b" sheetId="13" r:id="rId13"/>
    <sheet name="Polg.Hivatal kiadásai 3.2" sheetId="14" r:id="rId14"/>
    <sheet name="Polg.Hiv.köt.fel.3.2)a" sheetId="15" r:id="rId15"/>
    <sheet name="Könyvtár és Műv.H. kiadásai 3.3" sheetId="16" r:id="rId16"/>
    <sheet name="Könyvt.Műv.H.köt.fel.3.3)a" sheetId="17" r:id="rId17"/>
    <sheet name="Működési kiadások4" sheetId="18" r:id="rId18"/>
    <sheet name="Felhalmozás 5." sheetId="19" r:id="rId19"/>
    <sheet name="Többéves kihatás 6." sheetId="20" r:id="rId20"/>
    <sheet name="Mérleg7 " sheetId="21" r:id="rId21"/>
    <sheet name="Előirányzat felh. 8" sheetId="22" r:id="rId22"/>
    <sheet name="Közvetett tám.-k 9. " sheetId="23" r:id="rId23"/>
    <sheet name="mérleg 3 éves 10.m." sheetId="24" r:id="rId24"/>
    <sheet name="Céltartalék 11." sheetId="25" r:id="rId25"/>
    <sheet name="Eu-s pály. 12. (2)" sheetId="26" r:id="rId26"/>
    <sheet name="13.sz.mell.  " sheetId="27" r:id="rId27"/>
    <sheet name="14.sz.mell." sheetId="28" r:id="rId28"/>
  </sheets>
  <definedNames>
    <definedName name="_xlnm.Print_Titles" localSheetId="7">'Támogatás 2.4'!$1:$3</definedName>
    <definedName name="_xlnm.Print_Area" localSheetId="8">'Bev.Könyvt.Műv.h.köt.fel.2.3)a'!$A$1:$J$12</definedName>
    <definedName name="_xlnm.Print_Area" localSheetId="2">'Bev.Önkorm.köt.fel.2.1)a '!$A$1:$K$26</definedName>
    <definedName name="_xlnm.Print_Area" localSheetId="5">'Bev.Polg.Hiv.Köt.fel.2.2)a'!$A$1:$J$11</definedName>
    <definedName name="_xlnm.Print_Area" localSheetId="0">'bevétel 2.m. '!$A$1:$E$42</definedName>
    <definedName name="_xlnm.Print_Area" localSheetId="4">'Bevétel Polg.Hivatal 2.2 '!$A$1:$J$11</definedName>
    <definedName name="_xlnm.Print_Area" localSheetId="9">'Kiadások3'!$A$1:$F$27</definedName>
    <definedName name="_xlnm.Print_Area" localSheetId="23">'mérleg 3 éves 10.m.'!$A$1:$F$28</definedName>
    <definedName name="_xlnm.Print_Area" localSheetId="11">'önkorm.köt.fel.3.1)a'!$A$1:$P$49</definedName>
    <definedName name="_xlnm.Print_Area" localSheetId="12">'Önkorm.Önként váll.fel.3.1)b'!$A$1:$L$12</definedName>
    <definedName name="_xlnm.Print_Area" localSheetId="10">'önkormányzat kiadásai 3.1. '!$A$1:$L$46</definedName>
    <definedName name="_xlnm.Print_Area" localSheetId="14">'Polg.Hiv.köt.fel.3.2)a'!$A$1:$L$12</definedName>
    <definedName name="_xlnm.Print_Area" localSheetId="13">'Polg.Hivatal kiadásai 3.2'!$A$1:$L$12</definedName>
    <definedName name="_xlnm.Print_Area" localSheetId="7">'Támogatás 2.4'!$A$1:$H$18</definedName>
  </definedNames>
  <calcPr fullCalcOnLoad="1"/>
</workbook>
</file>

<file path=xl/sharedStrings.xml><?xml version="1.0" encoding="utf-8"?>
<sst xmlns="http://schemas.openxmlformats.org/spreadsheetml/2006/main" count="1394" uniqueCount="617">
  <si>
    <t>Megnevezés</t>
  </si>
  <si>
    <t>Működési bevételek</t>
  </si>
  <si>
    <t>1.</t>
  </si>
  <si>
    <t>10.</t>
  </si>
  <si>
    <t>4.</t>
  </si>
  <si>
    <t>7.</t>
  </si>
  <si>
    <t>2.</t>
  </si>
  <si>
    <t>5.</t>
  </si>
  <si>
    <t>9.</t>
  </si>
  <si>
    <t>11.</t>
  </si>
  <si>
    <t>3.</t>
  </si>
  <si>
    <t>6.</t>
  </si>
  <si>
    <t>adatok ezer forintban</t>
  </si>
  <si>
    <t>8.</t>
  </si>
  <si>
    <t>Összesen:</t>
  </si>
  <si>
    <t>előirányzat</t>
  </si>
  <si>
    <t>21.</t>
  </si>
  <si>
    <t>13.</t>
  </si>
  <si>
    <t>Kiadások</t>
  </si>
  <si>
    <t>Bevételek</t>
  </si>
  <si>
    <t>Müködési kiadások</t>
  </si>
  <si>
    <t>Müködési kiadás összesen:</t>
  </si>
  <si>
    <t>Müködési bevétel összesen:</t>
  </si>
  <si>
    <t>Felhalmozási kiadások</t>
  </si>
  <si>
    <t>Felhalmozási bevételek</t>
  </si>
  <si>
    <t>Felhalmozási kiadás összesen:</t>
  </si>
  <si>
    <t>Felhalmozási bevétel összesen:</t>
  </si>
  <si>
    <t>M i n d ö s s z e s e n  :</t>
  </si>
  <si>
    <t>Összesen</t>
  </si>
  <si>
    <t>12.</t>
  </si>
  <si>
    <t xml:space="preserve">                                              Egyek Nagyközség Önkormányzat működési és felhalmozási célú bevételeinek és kiadásainak </t>
  </si>
  <si>
    <t>Egyek Nagyközség Önkormányzat és költségvetési szervei bevételei forrásonként, főbb jogcím-csoportonkénti részletezettségben.</t>
  </si>
  <si>
    <t xml:space="preserve">adatok ezer forintban </t>
  </si>
  <si>
    <t xml:space="preserve">Kiemelt előirányzatok </t>
  </si>
  <si>
    <t xml:space="preserve">Összesen </t>
  </si>
  <si>
    <t>Működési kiadások összesen</t>
  </si>
  <si>
    <t xml:space="preserve">Kiadások összesen: </t>
  </si>
  <si>
    <t>Balmazújvárosi többcélú társulás</t>
  </si>
  <si>
    <t>Egyek Nagyközség Önkormányzat Felújítási kiadásai célonként.</t>
  </si>
  <si>
    <t>Felújítási cél megnevezése</t>
  </si>
  <si>
    <t xml:space="preserve">ezer forintban </t>
  </si>
  <si>
    <t>Feladat megnevezése</t>
  </si>
  <si>
    <t>Előirányzat</t>
  </si>
  <si>
    <t>jan.</t>
  </si>
  <si>
    <t>febr.</t>
  </si>
  <si>
    <t>márc.</t>
  </si>
  <si>
    <t>ápr.</t>
  </si>
  <si>
    <t>máj.</t>
  </si>
  <si>
    <t>jun.</t>
  </si>
  <si>
    <t>júl.</t>
  </si>
  <si>
    <t>aug.</t>
  </si>
  <si>
    <t>szept.</t>
  </si>
  <si>
    <t>okt.</t>
  </si>
  <si>
    <t>nov.</t>
  </si>
  <si>
    <t>dec.</t>
  </si>
  <si>
    <t>BEVÉTELEK</t>
  </si>
  <si>
    <t>BEVÉTEL ÖSSZESEN</t>
  </si>
  <si>
    <t>KIADÁSOK</t>
  </si>
  <si>
    <t>KIADÁS ÖSSZESEN</t>
  </si>
  <si>
    <t>B E V É T E L E K</t>
  </si>
  <si>
    <t>Sor-
szám</t>
  </si>
  <si>
    <t>Bevételi jogcím</t>
  </si>
  <si>
    <t>K I A D Á S O K</t>
  </si>
  <si>
    <t>Sor-szám</t>
  </si>
  <si>
    <t>Kiadási jogcímek</t>
  </si>
  <si>
    <t>14.</t>
  </si>
  <si>
    <t>16.</t>
  </si>
  <si>
    <t>17.</t>
  </si>
  <si>
    <t>15.</t>
  </si>
  <si>
    <t>18.</t>
  </si>
  <si>
    <t>19.</t>
  </si>
  <si>
    <t>20.</t>
  </si>
  <si>
    <t>22.</t>
  </si>
  <si>
    <t>23.</t>
  </si>
  <si>
    <t>24.</t>
  </si>
  <si>
    <t>Egyek Nagyközség Önkormányzat Felhalmozási kiadásai feladatonként</t>
  </si>
  <si>
    <t>Tárkányi Béla Könyvtár és Művelődési Ház összesen:</t>
  </si>
  <si>
    <t>25.</t>
  </si>
  <si>
    <t>26.</t>
  </si>
  <si>
    <t>1. Önkormányzat</t>
  </si>
  <si>
    <t>2. Polgármesteri Hivatal</t>
  </si>
  <si>
    <t>Önkormányzati Tűzoltóság</t>
  </si>
  <si>
    <t xml:space="preserve">Ssz. </t>
  </si>
  <si>
    <t xml:space="preserve"> </t>
  </si>
  <si>
    <t>2. Tárkányi Béla Könytár és Művelődési ház</t>
  </si>
  <si>
    <t>Az Önkormányzat Pénzügyi mérlege</t>
  </si>
  <si>
    <t>2014. Évi Költségvetési kiadások összesen</t>
  </si>
  <si>
    <t>2014. évi Költségvetési bevételek összesen</t>
  </si>
  <si>
    <t>Tárkányi Béla Könyvtár és Művelődési Ház 2014. évi tervezett kiadásai feladatonként</t>
  </si>
  <si>
    <t>Egyek Nagyközség Önkormányzatának 2014. évi tervezett bevételei önként vállalt feladatonként</t>
  </si>
  <si>
    <t>B3 Közhatalmi bevétel</t>
  </si>
  <si>
    <t>B34. Vagyoni típusú adók</t>
  </si>
  <si>
    <t>B35. Termékek és szogáltatások adói</t>
  </si>
  <si>
    <t>B351. Értékesítési és forgalmi adók (állandó jelleggel végzett ipaírűzési tevékenység után fizetett helyi iparűzési adó)</t>
  </si>
  <si>
    <t>B354. Gépjárműadók</t>
  </si>
  <si>
    <t>B355. Egyéb áruhasználati és szolgáltatási adók (talajterhelési díj)</t>
  </si>
  <si>
    <t>B36. Egyéb közhatalmi bevételek (bírság, pótlék, mezőőri díj)</t>
  </si>
  <si>
    <t>B4. Működési bevételek</t>
  </si>
  <si>
    <t>B.5. Felhalmozási bevételek</t>
  </si>
  <si>
    <t>B1. Működési célú támogatások államháztartáson belülről</t>
  </si>
  <si>
    <t>B111. Helyi önkormányzatok működésének általános támogatása</t>
  </si>
  <si>
    <t>B113. Települési önkormányzatok szociális és gyermekjóléti feladatainak támogatása</t>
  </si>
  <si>
    <t>B114. Települési önkormányzatok kulturális feladatainak támogatása</t>
  </si>
  <si>
    <t>B116 Helyi önkormányzatok kiegészítő támogatása</t>
  </si>
  <si>
    <t>B115 Működési célú központosított előirányzatok</t>
  </si>
  <si>
    <t>B11. Önkormányzatok működési támogatásai</t>
  </si>
  <si>
    <t>B16. Egyéb működési célú támogatások bevételei államáhztartáson belülről</t>
  </si>
  <si>
    <t>B2. Felhalmozási célú támogatások államháztartáson belülről</t>
  </si>
  <si>
    <t xml:space="preserve">B25. Egyéb felhalmozási célú támogatások bevételei államháztartáson belülről </t>
  </si>
  <si>
    <t>B7. Felhalmozási célú átvett pénzeszközök</t>
  </si>
  <si>
    <t>B81. Belföldi finanszírozás bevételei</t>
  </si>
  <si>
    <t>B811. Hitel-, kölcsönfelvétel államháztartáson kívülről</t>
  </si>
  <si>
    <t>B813. Maradvány igénybevétele</t>
  </si>
  <si>
    <t xml:space="preserve">            felhalmozási</t>
  </si>
  <si>
    <t>ebből:    működési</t>
  </si>
  <si>
    <t>B816. Központi, irányítószervi támogatás</t>
  </si>
  <si>
    <t>B8. Finanszírozási bevételek</t>
  </si>
  <si>
    <t>KÖLTSÉGVETÉSI HIÁNY FINANSZÍROZÁSÁRA SZOLGÁLÓ PÉNZF.NÉLKÜLI BEVÉTELEK:</t>
  </si>
  <si>
    <t>B6. Működési célú átvett pénzeszközök</t>
  </si>
  <si>
    <t>A. Költségvetési bevételek összesen</t>
  </si>
  <si>
    <t>B3. Közhatalmi bevétel</t>
  </si>
  <si>
    <t>B5. Felhalmozási bevételek</t>
  </si>
  <si>
    <t>Kormányzati funkciók</t>
  </si>
  <si>
    <t>053020 Szennyeződésmentesítési tevékenység</t>
  </si>
  <si>
    <t>044320 Nem lakóépület építése</t>
  </si>
  <si>
    <t>106010 Lakóingatlan szociális célú bérbeadás, üzemeltetés</t>
  </si>
  <si>
    <t>013350 Az önkormányzati vagyonnal való gazdálk-sal kapcs. Feladatok</t>
  </si>
  <si>
    <t>066020 Város és községgazdálkodás</t>
  </si>
  <si>
    <t>018010 Önkormányzatok elszámolásai a közp-i ktg.vetéssel</t>
  </si>
  <si>
    <t>900020 Önkormányzati funkciókra nem sorolható bevételek államháztartásoknak</t>
  </si>
  <si>
    <t>900060 Forgatási és befektetési célú finanszírozási műveletek</t>
  </si>
  <si>
    <t>061020 Lakóépület építése</t>
  </si>
  <si>
    <t>107055 Falugondoki, tanyagondnoki feladatok ellátása</t>
  </si>
  <si>
    <t>041233 Hosszabb időtartamú közfgolalkoztatás</t>
  </si>
  <si>
    <t>041237 Közfogallkoztatási mintaprogram</t>
  </si>
  <si>
    <t>086090 Mindenféle máshová nem sorolh.szabadidős szolg-k</t>
  </si>
  <si>
    <t>013320 Köztemető fenntartás és működtetés</t>
  </si>
  <si>
    <t>011130 Önkormányzatok és önkormányzati hivatalok jogalkotói és általános igazgatási tevékenysége</t>
  </si>
  <si>
    <t>011220 Adó-, vám és jövedéki igazgatás</t>
  </si>
  <si>
    <t>082042 Könyvtári állomány gyarapítása, nyilvántartása</t>
  </si>
  <si>
    <t>082044 Könyvtári szolgáltatások</t>
  </si>
  <si>
    <t>082063 Múzeumi, kiállítási tevékenység</t>
  </si>
  <si>
    <t>082091 Közművelődési- közösségi és társadalmi részvétel fejlesztése</t>
  </si>
  <si>
    <t>Költségvetési bevétel rovatrend</t>
  </si>
  <si>
    <t>Költségvetési kiadás rovatrand</t>
  </si>
  <si>
    <t>K1. Személyi juttatások</t>
  </si>
  <si>
    <t>K2. Munkaadókat terhelő járulékok és szociális hozzájárulási adók</t>
  </si>
  <si>
    <t>K3. Dologi kiadások</t>
  </si>
  <si>
    <t>K4. Ellátottak pénzbeli juttatásai</t>
  </si>
  <si>
    <t>K6. Beruházások</t>
  </si>
  <si>
    <t>K7. Felújítások</t>
  </si>
  <si>
    <t>K8. Egyéb felhalmozási célú kiadások</t>
  </si>
  <si>
    <t>Felhalmozási kiadások összesen:</t>
  </si>
  <si>
    <t>K512. Tartalékok</t>
  </si>
  <si>
    <t>K5. Egyéb működési célú kiadások (tartalékok nélkül)</t>
  </si>
  <si>
    <t>K9. Finanszírozási kiadások (működési)</t>
  </si>
  <si>
    <t>K9. Finanszírozási kiadások (felhalmozási)</t>
  </si>
  <si>
    <t>ebből: K915. Központi irányítószervi támogatás folyósítása</t>
  </si>
  <si>
    <t xml:space="preserve">K2. Munkaadókat terhelő járulékok és szociális hozzájárulási adó </t>
  </si>
  <si>
    <t xml:space="preserve">K4. Ellátottak pénzbeli juttatásai </t>
  </si>
  <si>
    <t>K512. Tartalék tartalék</t>
  </si>
  <si>
    <t>K9. Finanszírozási kiadások</t>
  </si>
  <si>
    <t>051040 Nem veszélyes hulladék kezelése ártalmatlanítása</t>
  </si>
  <si>
    <t>045120 Út-, autópálya építése</t>
  </si>
  <si>
    <t>045160 Helyi közutak, hidak, alagutak fenntartása</t>
  </si>
  <si>
    <t>083030 Egyéb kiadói tevékenyésg</t>
  </si>
  <si>
    <t>064010 Közvilágítás</t>
  </si>
  <si>
    <t>900070 Fejezeti és általános tartalékok elszámolása</t>
  </si>
  <si>
    <t>032020 Tűz és katasztrófavédelmi tevékenységek</t>
  </si>
  <si>
    <t>072111 Háziorvosi alapellátás</t>
  </si>
  <si>
    <t>072112 Háziorvosi ügyeleti ellátás</t>
  </si>
  <si>
    <t>072210 Járóbetegek gyógyító szakellátása</t>
  </si>
  <si>
    <t>074040 Fertőző megbetegedéseket megel.jár.ü.ell.</t>
  </si>
  <si>
    <t>102021 Idősek, demens betegek tartós bentlakásos ellátása</t>
  </si>
  <si>
    <t>104012 Gyermekek átmenti ellátása</t>
  </si>
  <si>
    <t>102030 Idősek, demens betegek nappali ellátása</t>
  </si>
  <si>
    <t>105010 Munkanélküliek, aktív korúak ellátása</t>
  </si>
  <si>
    <t>106020 Lakásfenntartással, lakhatással összefügg.ell-k</t>
  </si>
  <si>
    <t>107060 Egyéb szociális pénzbeni ellátások, tám-k</t>
  </si>
  <si>
    <t>101150 Betegségekkel ellátások, támogatások</t>
  </si>
  <si>
    <t>104042 Gyermekjóléti szolgáltatások</t>
  </si>
  <si>
    <t>107051 Szociális étkeztetés</t>
  </si>
  <si>
    <t>107052 Házi segítsgényújtás</t>
  </si>
  <si>
    <t>011130 Önk.-k és önk-i hav-k jogalkotói és ált.ig.tev.</t>
  </si>
  <si>
    <t>104060 A gyermek és fiatal családok életmin. Javítása</t>
  </si>
  <si>
    <t>K2. Munkaadókat terhelő járulékok és szociális hozzájárulási adó</t>
  </si>
  <si>
    <t>K5. Egyéb működési célú kiadások (tartalék nélkül)</t>
  </si>
  <si>
    <t>K512. Tartalék</t>
  </si>
  <si>
    <t>K5. Egyéb működési célú kiadások</t>
  </si>
  <si>
    <t>ebből: tartalék (működési)</t>
  </si>
  <si>
    <t>K512. Tartalék (felhalmozási)</t>
  </si>
  <si>
    <t>B3. Közhatalmi bevételek</t>
  </si>
  <si>
    <t>B8. Finanszírozási bevételek (működési)</t>
  </si>
  <si>
    <t>B8. Finanszírozási bevételek (felhalmozási)</t>
  </si>
  <si>
    <t>B21. Felhalmozási célú önkormányzati támogatások (központosított előirányzatok,  vis maior)</t>
  </si>
  <si>
    <t>ebből felhalmozási célú hielfelvétel</t>
  </si>
  <si>
    <t>084031 Civil szervezetek támogatása</t>
  </si>
  <si>
    <t>107060  Egyéb szociális pénzbeni ellátások,támogatások</t>
  </si>
  <si>
    <t>016060 Országgyűlési,önkormányzati és európai parlamenti képviselő választáshoz kapcs.tevékenyésg /Európai parlamenti képv.választás/</t>
  </si>
  <si>
    <t>104051 Gyermkvédelmi pénzbeli és természetbeni ellátások</t>
  </si>
  <si>
    <t>K12 Külső személyi juttatások</t>
  </si>
  <si>
    <t>K11. Foglalkoztatottak személyi juttatásai</t>
  </si>
  <si>
    <t>K1. Személyi jellegű juttatás</t>
  </si>
  <si>
    <t>K3.Dologi kiadások</t>
  </si>
  <si>
    <t>K4.Ellátottak pénzbeli juttatásai</t>
  </si>
  <si>
    <t>K5. Egyéb működési célú kiadások  (tartalék nélkül)</t>
  </si>
  <si>
    <t>Tiszacsege központi orvosi ügyelet</t>
  </si>
  <si>
    <t>Debrecen - Nyíregyházi Egyházmegye</t>
  </si>
  <si>
    <t>Temetési kölcsön</t>
  </si>
  <si>
    <t>Munkahelyteremtő támogatás</t>
  </si>
  <si>
    <t>Környezetvédelmi pályázati támogatás</t>
  </si>
  <si>
    <t>Egyeki Sportbarátok Sport Egyesülete</t>
  </si>
  <si>
    <t>Polgárőrség</t>
  </si>
  <si>
    <t>K915. Központi, irányítószervi támogatás</t>
  </si>
  <si>
    <t>B1. Működési célú támogatások államházartáson belülről</t>
  </si>
  <si>
    <t>B111. Helyi önkormányzatok működsésének ált.támogatásai</t>
  </si>
  <si>
    <t>B113. Települési önkormányzatok szoc.és gyermekjóléti fel.támog.</t>
  </si>
  <si>
    <t>B114.Települési önkormányzatok kulturális feladatainak támog.</t>
  </si>
  <si>
    <t>B115. Működési célú központosított eilőirányzatok</t>
  </si>
  <si>
    <t>B116. Helyi önkormányzatok kiegészítő támogatása</t>
  </si>
  <si>
    <t xml:space="preserve">B16. Egyéb működési célú támogatások bevételei államházt. belülről </t>
  </si>
  <si>
    <t>B21. Felhalmozási célú önkormányzati támogatások</t>
  </si>
  <si>
    <t>B25. Egyéb felhalmozási célú támogatások bevételei államháztartáson belülről</t>
  </si>
  <si>
    <t>B3.Közhatalmi bevétel</t>
  </si>
  <si>
    <t>B34.Vagyoni típusú adók</t>
  </si>
  <si>
    <t>B35. Termékek és szolgáltatások adói</t>
  </si>
  <si>
    <t>B351. Értékesítési és forgalmi adók</t>
  </si>
  <si>
    <t>B354.  Gépjárműadók</t>
  </si>
  <si>
    <t>B36. Egyéb közhatalmi bevételek</t>
  </si>
  <si>
    <t xml:space="preserve">   B5. Felhalmozási bevételek</t>
  </si>
  <si>
    <t>B6. Működési célú átvett pézeszközök</t>
  </si>
  <si>
    <t xml:space="preserve">KÖLTSÉGVETÉSI BEVÉTELEK ÖSSZESEN : </t>
  </si>
  <si>
    <t>B811. Hitel,kölcsön felvétel államháztartáson kívülről</t>
  </si>
  <si>
    <t>27</t>
  </si>
  <si>
    <t>K1.Személyi juttatások</t>
  </si>
  <si>
    <t>K12. Külső személyi juttatások</t>
  </si>
  <si>
    <t>K4. Ellátottak pénzbeli juttatása</t>
  </si>
  <si>
    <t xml:space="preserve">K5. Egyéb működési célú kiadások </t>
  </si>
  <si>
    <t>K512. Tartalékok (felhalmozási)</t>
  </si>
  <si>
    <t xml:space="preserve">   K512.  Tartalékok (működési)</t>
  </si>
  <si>
    <t>K7. Felújítás</t>
  </si>
  <si>
    <t xml:space="preserve"> KIADÁSOK ÖSSZESEN: </t>
  </si>
  <si>
    <t xml:space="preserve"> K6. Beruházás</t>
  </si>
  <si>
    <t>7</t>
  </si>
  <si>
    <t>Kormányzati funkció</t>
  </si>
  <si>
    <t>061020</t>
  </si>
  <si>
    <t>044320</t>
  </si>
  <si>
    <t>013320</t>
  </si>
  <si>
    <t>045120</t>
  </si>
  <si>
    <t>066020</t>
  </si>
  <si>
    <t>Ingatlanok vásárlása</t>
  </si>
  <si>
    <t>B8113. Rövid lejáratú hitelek kölcsönk felvétele</t>
  </si>
  <si>
    <t>B8111. Hosszú lejáratú hitelek, kölcsönök felvétele</t>
  </si>
  <si>
    <t>107055</t>
  </si>
  <si>
    <t>011130</t>
  </si>
  <si>
    <t>Felhalmozási célú pénzeszközátadás államháztartáson kívülre (Zrínyi u.)</t>
  </si>
  <si>
    <t>900060</t>
  </si>
  <si>
    <t>900070</t>
  </si>
  <si>
    <t>Felhalmozási célú tartalék</t>
  </si>
  <si>
    <t>27.</t>
  </si>
  <si>
    <t>28.</t>
  </si>
  <si>
    <t>29.</t>
  </si>
  <si>
    <t>041237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</si>
  <si>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</si>
  <si>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</si>
  <si>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</si>
  <si>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</si>
  <si>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</si>
  <si>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</si>
  <si>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</si>
  <si>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</si>
  <si>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</si>
  <si>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K512. Tartaléki (működési )</t>
  </si>
  <si>
    <t xml:space="preserve">   ebből: választott tisztségviselők juttatásai</t>
  </si>
  <si>
    <t xml:space="preserve"> Egyeki Szöghatár Nonprofit Kft. </t>
  </si>
  <si>
    <t>013350</t>
  </si>
  <si>
    <t>B14 Államháztartáson belüli megelőlegezések</t>
  </si>
  <si>
    <t>018030 Támogatási célú finanszírozási műveletek</t>
  </si>
  <si>
    <t>28</t>
  </si>
  <si>
    <t>018030 Támogatási c.finanszírozási műveletek</t>
  </si>
  <si>
    <t>B8192 Rövid lejáratú kölcsönök bevételei</t>
  </si>
  <si>
    <t>B74. Felhalmozási célú visszatérítendő támogatások, kölcsönök visszatérülése államáhztartáson kívülről</t>
  </si>
  <si>
    <t xml:space="preserve">B75. Egyéb felhalmozási célú átvett pénzeszközök </t>
  </si>
  <si>
    <t>Polgármesteri Hivatal 2015. évi tervezett bevételei</t>
  </si>
  <si>
    <t>Polgármesteri Hivatal 2015. évi tervezett bevételei kötelezően ellátandó feladatonként</t>
  </si>
  <si>
    <t>Tárkányi Béla Könyvtár és Művelődési Ház 2015. évi bevételei</t>
  </si>
  <si>
    <t>Tárkányi Béla Könyvtár és Művelődési Ház 2015. évi tervezett bevételei kötelezően ellátandó feladatonként</t>
  </si>
  <si>
    <t>Egyek Nagyközség Önkormányzat és költségvetési szervei 2015. évi  kiadásai kiemelt előirányzatonként</t>
  </si>
  <si>
    <t>Polgármesteri Hivatal 2015. évi tervezett kiadásai feladatonként</t>
  </si>
  <si>
    <t>2015. terv</t>
  </si>
  <si>
    <t>Polgármesteri Hivatal 2015. évi tervezett kiadásai kötelezően ellátandó feladatonként</t>
  </si>
  <si>
    <t>Tárkányi Béla Könyvtár és Művelődési Ház 2015. évi tervezett kiadásai kötelezően ellátandó feladatonként</t>
  </si>
  <si>
    <t xml:space="preserve">   ebből: közfoglalkoztatás</t>
  </si>
  <si>
    <t>Tiszafüred Város 2015. évi konpenzáció</t>
  </si>
  <si>
    <t>2015.évi finanszírozási előleg visszafizetése</t>
  </si>
  <si>
    <t>Civil szervezetek támogatása</t>
  </si>
  <si>
    <t>Katasztrófavédelem</t>
  </si>
  <si>
    <t>Egyek Nagyközség Önkormányzat és költségvetési szervei 2015. évi működési  kiadásai kiemelt előirányzatonként</t>
  </si>
  <si>
    <t xml:space="preserve">2015. Évi előirányzat </t>
  </si>
  <si>
    <t>Informatikai eszközök felújítása (memóriabővítés)</t>
  </si>
  <si>
    <t>Viziközmű vagyon 2014. évi felújítása</t>
  </si>
  <si>
    <t>Önkormányzati lakások felújítás</t>
  </si>
  <si>
    <t>2015. évi előirányzat</t>
  </si>
  <si>
    <t>Lap-top beszerzés</t>
  </si>
  <si>
    <t>Lézer nyomtató beszerzés</t>
  </si>
  <si>
    <t>Számítógép beszerzés</t>
  </si>
  <si>
    <t>Irodai bútorok beszerzés</t>
  </si>
  <si>
    <t>Szünetmentes áramforrás beszerzés</t>
  </si>
  <si>
    <t>Ügyfélforgalmat lebonyolító helyiség kialakításához terv készítés</t>
  </si>
  <si>
    <t>Ügyfélforgalmat lebonyolító helyiség kialakítása</t>
  </si>
  <si>
    <t>Telefonok beszerzése</t>
  </si>
  <si>
    <t>Fénymásoló beszerzés</t>
  </si>
  <si>
    <t>Irodai bútorok beszerzése</t>
  </si>
  <si>
    <t>Irodai, igazgatási eszközök beszerzése</t>
  </si>
  <si>
    <t>Hűtő beszerzés</t>
  </si>
  <si>
    <t>Polgármesteri Hivatal klimatizálása</t>
  </si>
  <si>
    <t>Temető fejlesztés</t>
  </si>
  <si>
    <t>Viziközmű vagyonnal kapcsolatos beruházás</t>
  </si>
  <si>
    <t>032020</t>
  </si>
  <si>
    <t>Fejlesztési célú pénzeszközátadás államháztartáson kívülre (Önkormányzati Tűzoltóság)</t>
  </si>
  <si>
    <t>MF OFFICE 2010 beszerzése (közfoglalkoztatás)</t>
  </si>
  <si>
    <t>Horgászturizmushoz kapcsolódó pihenőpark és sétaút terv készítés</t>
  </si>
  <si>
    <t xml:space="preserve">Esélyt az állatoknak-Gyepmesteri telep létesítése Egyeken </t>
  </si>
  <si>
    <t>Egyéb felhalmozási célú tám-k áh-on kívülre (Műfüves pálya építés, önerő)</t>
  </si>
  <si>
    <t>Fő u.2.sz. alatti ingatlan fűtéskorszerűsítése és felújítása</t>
  </si>
  <si>
    <t>KEOP: Étterem napelem kiépítés</t>
  </si>
  <si>
    <t>Étterem: tetőszerkezet, belső ép-i átalakítás, fűtéskorszerűsítés, tervek kész.</t>
  </si>
  <si>
    <t>Étterem: tetőszerkezet cseréje</t>
  </si>
  <si>
    <t>Étterem: belső építészeti átalakítás</t>
  </si>
  <si>
    <t>Étterem: fűtéskorszerűsítés</t>
  </si>
  <si>
    <t>Művelődési Ház: tetőcsere terv és megvalósítás</t>
  </si>
  <si>
    <t>Rendőőrs épületében 4 irodahelyiség kialakítása</t>
  </si>
  <si>
    <t>Savanyító űzem terv készítés</t>
  </si>
  <si>
    <t>112-es Ház építéshez terv készítés</t>
  </si>
  <si>
    <t>Biomassza feldolgozó üzem tervének készítése</t>
  </si>
  <si>
    <t>Mezőgazd-i termelő és feldolgozó üzem építéséhez terv készítés</t>
  </si>
  <si>
    <t>0044320</t>
  </si>
  <si>
    <t>Vágópont kialakításához terv készítés</t>
  </si>
  <si>
    <t>Napelem-park telelpítéséhez terv készítés</t>
  </si>
  <si>
    <t>Piac-csarnok (Új) kialakításához terv készítés</t>
  </si>
  <si>
    <t>Tisza-parti kikötő kiépítéséhez terv készítés</t>
  </si>
  <si>
    <t>39.</t>
  </si>
  <si>
    <t>Külterületi ipari területek közművesítéséhez terv készítés</t>
  </si>
  <si>
    <t>40.</t>
  </si>
  <si>
    <t>Önkormányzati Tűzoltóság (fűtéskorszerűsítés)</t>
  </si>
  <si>
    <t>41.</t>
  </si>
  <si>
    <t>Önkormányzati belterületi utak építéséhez terv készítés</t>
  </si>
  <si>
    <t>42.</t>
  </si>
  <si>
    <t>Kerékpár út a Meggyes-csárdához, terv készítés</t>
  </si>
  <si>
    <t>43.</t>
  </si>
  <si>
    <t>25 személyes busz beszerzés</t>
  </si>
  <si>
    <t>44.</t>
  </si>
  <si>
    <t>Buszmegállók építése, terv készítés</t>
  </si>
  <si>
    <t>45.</t>
  </si>
  <si>
    <t>46.</t>
  </si>
  <si>
    <t>Személygépjármű vásárlás (DACIA)</t>
  </si>
  <si>
    <t>47.</t>
  </si>
  <si>
    <t>072111</t>
  </si>
  <si>
    <t>Egészségház eszközpótlás</t>
  </si>
  <si>
    <t>48.</t>
  </si>
  <si>
    <t>Fejlesztési célú hiteltörlesztés</t>
  </si>
  <si>
    <t>49.</t>
  </si>
  <si>
    <t>Fejlesztési célú támogatást megelelőlegező hitel törlesztés</t>
  </si>
  <si>
    <t>50.</t>
  </si>
  <si>
    <t>Fejlesztési célú hitelek után fizetendő kamata</t>
  </si>
  <si>
    <t>51.</t>
  </si>
  <si>
    <t>B74. Felhalmozási célú visszatérítendő támogatások , kölcsönök visszatérülése államháztartáson kívülről</t>
  </si>
  <si>
    <t>B75. Egyéb felhalmozási célú átvett pénzeszközök</t>
  </si>
  <si>
    <t>Önkormányzat 2015. évi tervezett bevételei</t>
  </si>
  <si>
    <t>051040 Nem veszélyes hulladék kezelése,átralmatlanítása</t>
  </si>
  <si>
    <t>102030 Idősek,demens betegek ellátása</t>
  </si>
  <si>
    <t>Egyek Nagyközség Önkormányzatának 2015. évi tervezett bevételei kötelezően ellátandó feladatonként</t>
  </si>
  <si>
    <t xml:space="preserve">2015. Előirányzat 
Önkormányzat </t>
  </si>
  <si>
    <t xml:space="preserve">2015. Előirányzat 
Polgármesteri Hivatal </t>
  </si>
  <si>
    <t>2015. Előirányzat 
Összesen:</t>
  </si>
  <si>
    <t>Hortobágyi Leader Hacs támogatás</t>
  </si>
  <si>
    <t>Részesedések vásárlása</t>
  </si>
  <si>
    <t>Közfoglalkoztatással kapcsolatos beruházási célú kiadások</t>
  </si>
  <si>
    <t>Tanyagondnoki szolgálati gépjármű beszerzés</t>
  </si>
  <si>
    <t>2015. Előirányzat 
Tárkányi Béla Könyvt. És Műv.H.</t>
  </si>
  <si>
    <t>2015. Előirányzat 
Tárkányi Béla Könyvt. És Műv H.</t>
  </si>
  <si>
    <t>2015 terv</t>
  </si>
  <si>
    <t>Egyek Nagyközség Önkormányzatának 2015. évi tervezett kiadásai  feladatonként</t>
  </si>
  <si>
    <t>106010</t>
  </si>
  <si>
    <t>Állkamera,Chip leolvasó beszerzés</t>
  </si>
  <si>
    <t>Balmazújvárosi Többc.Társulás felhalmozási c.pénzeszközátadás</t>
  </si>
  <si>
    <t>Szent József Plébánia felhalmozási c.pénzeszközátadás</t>
  </si>
  <si>
    <t>084031</t>
  </si>
  <si>
    <t>Egyeki Sportbarátok Sport Egyesülete felhalmozási c.pénzeszközátadás</t>
  </si>
  <si>
    <t>2015.évi</t>
  </si>
  <si>
    <t>Egyek Nagyközség Önkormányzat 2015. évi előirányzat-felhasználási ütemterve</t>
  </si>
  <si>
    <t xml:space="preserve">K512. Tartalék </t>
  </si>
  <si>
    <t>Egyek Nagyközség Önkormányzatának 2015. évi tervezett kiadásai  önként vállalt feladatonként</t>
  </si>
  <si>
    <t>Egyek Nagyközség Önkormányzatának 2015. évi tervezett kiadásai kötelezően ellátandó feladatonként</t>
  </si>
  <si>
    <t>KIMUTATÁS</t>
  </si>
  <si>
    <t>a 2015.</t>
  </si>
  <si>
    <t>évre tervezett tartalékokról</t>
  </si>
  <si>
    <t>Felhalmozási tartalék</t>
  </si>
  <si>
    <t>KEHOP pályázat önerő</t>
  </si>
  <si>
    <t>Csapadékvíz elvezetési projekt előleg visszafizetés</t>
  </si>
  <si>
    <t>ÖNO Enregetikai fejlesztés pályázat megvalósítás</t>
  </si>
  <si>
    <t>Általános tartalék összesen</t>
  </si>
  <si>
    <t>Általános működési tartalék</t>
  </si>
  <si>
    <t>Tartalék összesen:</t>
  </si>
  <si>
    <t>K915. Finanszírozási kiadások</t>
  </si>
  <si>
    <t>K9. Finanszírozási kiadások felhalmozási</t>
  </si>
  <si>
    <t>083030 Egyéb kiadói tevékenység</t>
  </si>
  <si>
    <t>Többéves kihatással járó döntésekből származó kötelezettségek célok szerint évenkénti bontásban.</t>
  </si>
  <si>
    <t xml:space="preserve"> Ezer forintban !</t>
  </si>
  <si>
    <t>Kötelezettség jogcíme</t>
  </si>
  <si>
    <t>Köt. váll.
 éve</t>
  </si>
  <si>
    <t>2015. előtti kifizetés</t>
  </si>
  <si>
    <t>Kiadás vonzata évenként</t>
  </si>
  <si>
    <t>Működési célú hiteltörlesztés (tőke+kamat)</t>
  </si>
  <si>
    <t>-</t>
  </si>
  <si>
    <t>1.1.</t>
  </si>
  <si>
    <t>Rövid lejáratú önkormányzati folyószámla hitel</t>
  </si>
  <si>
    <t>2</t>
  </si>
  <si>
    <t>Felhalmozási célú hiteltörlesztés (tőke+kamat)</t>
  </si>
  <si>
    <t>2.1.</t>
  </si>
  <si>
    <t>Egyek horgászturizmushoz kapcsolódó pihenőpark és sétaút kialakítása önerő fedezete hitel</t>
  </si>
  <si>
    <t>2014.</t>
  </si>
  <si>
    <t>2.2.</t>
  </si>
  <si>
    <t>ÉAOP-4.1.2/A-12-2013-0068 azonosítószámú védőnői szolgálat külső-belső felújítása támogatás megelőlegező hitel</t>
  </si>
  <si>
    <t>2.3.</t>
  </si>
  <si>
    <t>Alacsony vételárú ingatlanok megvásárlása fejlesztési célú hitel</t>
  </si>
  <si>
    <t>2.4.</t>
  </si>
  <si>
    <t>Műfüves labdarugópálya pályázati tervdokumentáció elkészítésének finanszírozása feljesztési célú hitel</t>
  </si>
  <si>
    <t>2.5.</t>
  </si>
  <si>
    <t>Betonelem előregyártó csarnok pályázathoz kapcsolódó építési, kivitelezési terv elkészítése, valamint a pályázathoz kapcsolódó árazott költségvetés, építési engedélyezési tervdokumentáció elkészítésének finanszírozása fejlesztési célú hitel</t>
  </si>
  <si>
    <t>2.6.</t>
  </si>
  <si>
    <t>Zúzott kő vásárlás fejlesztési célú hitel</t>
  </si>
  <si>
    <t>2.7.</t>
  </si>
  <si>
    <t>Egyek Nagyközség szennyvízkezelése</t>
  </si>
  <si>
    <t>2012.</t>
  </si>
  <si>
    <t>2.8.</t>
  </si>
  <si>
    <t>Térfigyelő rendszer támogatás megelőlegező hitel</t>
  </si>
  <si>
    <t>2013.</t>
  </si>
  <si>
    <t>Beruházás feladatonként</t>
  </si>
  <si>
    <t>3.1.</t>
  </si>
  <si>
    <t>Egyek horgászturizmushoz kapcsolódó pihenőpark és sétaút kialakítás munkáinak teljes körű műszaki ellenőri feladat elvézése</t>
  </si>
  <si>
    <t>3.2.</t>
  </si>
  <si>
    <t>Egyek, volt lőtér területén kialakítandó gyepmesteri telep Hrsz 0327/4 kivitelezői kérések miatti áttervezés, módosított építési kivitelezési tervdokumentáció elkészítése</t>
  </si>
  <si>
    <t>3.3.</t>
  </si>
  <si>
    <t xml:space="preserve">Egyek, volt lőtér területén kialakítandó gyepmesteri telep építése, kivitelezése </t>
  </si>
  <si>
    <t>3.4.</t>
  </si>
  <si>
    <t>Egyek, volt lőtér területén kialakítandó gyepmesteri telep közbeszerzési eljárás lebonyolítása</t>
  </si>
  <si>
    <t>3.5.</t>
  </si>
  <si>
    <t>Egyek, volt lőtér területén kialakítandó gyepmesteri telep építés kivitelezési tervdokumentáció elkészítése</t>
  </si>
  <si>
    <t>Egyéb</t>
  </si>
  <si>
    <t>4.1.</t>
  </si>
  <si>
    <t>Várossá nyilvánítási pályázat dokumentációjának elkészítése</t>
  </si>
  <si>
    <t>4.2.</t>
  </si>
  <si>
    <t>Könyvvizsgálati díj</t>
  </si>
  <si>
    <t>2011.</t>
  </si>
  <si>
    <t>4.3.</t>
  </si>
  <si>
    <t>Kardiológiai szakrendeléshez eszközbérlet</t>
  </si>
  <si>
    <t>4.4.</t>
  </si>
  <si>
    <t>Közszolgálati szoftvercsomag átalánydíj</t>
  </si>
  <si>
    <t>4.5.</t>
  </si>
  <si>
    <t>Sebészeti szakrendeléshez eszközbérlet</t>
  </si>
  <si>
    <t>4.6.</t>
  </si>
  <si>
    <t>Szemészeti szakrendeléshez eszközbérlet</t>
  </si>
  <si>
    <t>4.7.</t>
  </si>
  <si>
    <t>Általános jogi tanácsadás</t>
  </si>
  <si>
    <t>4.8.</t>
  </si>
  <si>
    <t>Egyek Nagyközség díszkivilágításának szerelési költsége</t>
  </si>
  <si>
    <t>4.9.</t>
  </si>
  <si>
    <t>Fonyódligeti üdülő szállásdíj</t>
  </si>
  <si>
    <t>4.10.</t>
  </si>
  <si>
    <t>Világító testek bérleti díja</t>
  </si>
  <si>
    <t>2006.</t>
  </si>
  <si>
    <t>4.11.</t>
  </si>
  <si>
    <t>Népességnyilvántartó rendszer</t>
  </si>
  <si>
    <t>4.12.</t>
  </si>
  <si>
    <t>Polgármesteri Hivatal internet szolgáltatás</t>
  </si>
  <si>
    <t>4.13.</t>
  </si>
  <si>
    <t>Tűz és munkavédelmi szolgáltatás</t>
  </si>
  <si>
    <t>4.14.</t>
  </si>
  <si>
    <t>Tűzjelző rendszer karbantartási szolgáltatás</t>
  </si>
  <si>
    <t>4.15.</t>
  </si>
  <si>
    <t>Adó és számviteli tanácsadás tagdíj</t>
  </si>
  <si>
    <t>4.16.</t>
  </si>
  <si>
    <t>Önkormányzati fizetési meghagyások elektronikus rendszer éves díj</t>
  </si>
  <si>
    <t>4.17.</t>
  </si>
  <si>
    <t>Egészségházban kártevőírtás szolgáltatás</t>
  </si>
  <si>
    <t>4.18.</t>
  </si>
  <si>
    <t>Távfelügyelet szolgáltatás</t>
  </si>
  <si>
    <t>4.19.</t>
  </si>
  <si>
    <t>Egyek Nagyközség Önkormányzata ingatlanainak vagyonbiztosítási díja</t>
  </si>
  <si>
    <t>4.20.</t>
  </si>
  <si>
    <t>EPER- elektronikus pénzügyi rendszer díja</t>
  </si>
  <si>
    <t>4.21.</t>
  </si>
  <si>
    <t>Egyek Nagyközség területén térfigyelő rendszer rendszer-felügyeleti díj</t>
  </si>
  <si>
    <t>4.22.</t>
  </si>
  <si>
    <t>Hulladékszállítás, edénybérleti díj</t>
  </si>
  <si>
    <t>4.23.</t>
  </si>
  <si>
    <t>Közületi hulladékszállítási díj Polgármesteri Hivatalban esetén</t>
  </si>
  <si>
    <t xml:space="preserve">Összesen : </t>
  </si>
  <si>
    <t>2015. évben az Európai Unió költségvetéséből származó támogatással megvalósuló projektek</t>
  </si>
  <si>
    <t>adatok ezer Ft-ban</t>
  </si>
  <si>
    <t xml:space="preserve">Bevételi </t>
  </si>
  <si>
    <t>Kiadás</t>
  </si>
  <si>
    <t>Önerő</t>
  </si>
  <si>
    <t>KEOP Napelem kiépítése az Étterem épületének tetőszerkezetén</t>
  </si>
  <si>
    <t xml:space="preserve">Horgászturizmus fejlesztése Egyeken </t>
  </si>
  <si>
    <t>Egyek Nagyközség Önkormányzat adósságot keletkeztető ügyletekből és kezességvállalásokból fennálló kötelezettségei</t>
  </si>
  <si>
    <t>Ezer forintban !</t>
  </si>
  <si>
    <t>Hitel megnevezése</t>
  </si>
  <si>
    <t>Évek</t>
  </si>
  <si>
    <t>Összesen
(7=3+4+5+6)</t>
  </si>
  <si>
    <t>2015.</t>
  </si>
  <si>
    <t>2016.</t>
  </si>
  <si>
    <t>2017.</t>
  </si>
  <si>
    <t>2018.</t>
  </si>
  <si>
    <t>LEADER pály.:Térfigyelő kamera rendszer kiépítés</t>
  </si>
  <si>
    <t>ÖSSZES KÖTELEZETTSÉG</t>
  </si>
  <si>
    <t>Egyek Nagyközség Önkormányzat 2015. évi adósságot keletkeztető fejlesztési céljai</t>
  </si>
  <si>
    <t>Fejlesztési cél leírása</t>
  </si>
  <si>
    <t>Fejlesztés várható kiadása 2015. év</t>
  </si>
  <si>
    <t>Fejlesztés várható kiadása 2016. év</t>
  </si>
  <si>
    <t>Fejlesztés várható kiadása 2017. év</t>
  </si>
  <si>
    <t>Fejlesztés várható kiadása 2018. év</t>
  </si>
  <si>
    <t>Fejlesztés várható kiadása 2019. év</t>
  </si>
  <si>
    <t>Fejlesztés várható kiadása 2020. év</t>
  </si>
  <si>
    <t>Fejlesztés várható kiadása 2021. év</t>
  </si>
  <si>
    <t>Fejlesztés várható kiadása 2022. év</t>
  </si>
  <si>
    <t>Fejlesztés várható kiadása 2023. év</t>
  </si>
  <si>
    <t>Fejlesztés várható kiadása 2024. év</t>
  </si>
  <si>
    <t>Fejlesztés várható kiadása 2025. év</t>
  </si>
  <si>
    <t>Ügyfélforgalmat lebonyolító helyiség kialakítása a Polgármesteri Hivatalban, terv készítés</t>
  </si>
  <si>
    <t>Ügyfélforgalmat lebonyolító helyiség kialakítása a Polgármesteri Hivatalban</t>
  </si>
  <si>
    <t>Fő u.2.sz. alatti ingatlan kazánház és kémény építés</t>
  </si>
  <si>
    <t>Étterem: tetőszerkezet, belső ép-i átalakítás, fűtéskorszerűsítés, tervek készítése</t>
  </si>
  <si>
    <t>ÖNO Energetikai fejlesztés pályázat megvalósítás</t>
  </si>
  <si>
    <t>KEHOP pályázat várható önereje</t>
  </si>
  <si>
    <t>Belterületi csapadékvíz elvezetés pályázat előleg visszafizetése</t>
  </si>
  <si>
    <t>Adósságot keletkeztető ügyletek várható együttes összege:</t>
  </si>
  <si>
    <t>2015. évi várható felhalmozási hitelfizetési kötelezettség (kamatok nélkül) összege:</t>
  </si>
  <si>
    <t>2015. évi várható adósságot keletkeztető ügyletek egyttes összege:</t>
  </si>
  <si>
    <t>Bevételi jogcímek</t>
  </si>
  <si>
    <t>2016. évi előirányzat</t>
  </si>
  <si>
    <t>2017. évi előirányzat</t>
  </si>
  <si>
    <t>2018. évi előirányzat</t>
  </si>
  <si>
    <t>Helyi adók</t>
  </si>
  <si>
    <t>Osztalékok, koncessziós díjak, hozam</t>
  </si>
  <si>
    <t>Díjak, pótlékok bírságok</t>
  </si>
  <si>
    <t>Tárgyi eszközök, immateriális javak, vagyoni értékű jog értékesítése, 
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</si>
  <si>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</si>
  <si>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</si>
  <si>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</si>
  <si>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</si>
  <si>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Adósságot keletkeztető ügyletből származó tárgyévi összes fizetési kötelezettség (tőke+kamat)</t>
  </si>
  <si>
    <t>Támogatási jogcím</t>
  </si>
  <si>
    <t>2014. Év</t>
  </si>
  <si>
    <t>mutató</t>
  </si>
  <si>
    <t>hozzájárulás</t>
  </si>
  <si>
    <t>Ft/mutató</t>
  </si>
  <si>
    <t>összege Ft</t>
  </si>
  <si>
    <t>Önkormányzati támogatás összesen:</t>
  </si>
  <si>
    <t xml:space="preserve">I. Helyi Önkormányzatok általános működési támogatása összesen: </t>
  </si>
  <si>
    <t>I. 1.a) Önkormányzati Hivatal működésének támogatása</t>
  </si>
  <si>
    <t>I.1 b. Települési üzemeltetés támogatása</t>
  </si>
  <si>
    <t xml:space="preserve"> - Zöldterület-gazdálkodással kapcsolatos feladatok ell.tám.</t>
  </si>
  <si>
    <t xml:space="preserve">                   - Közvilágítás fenntartásának támogatása</t>
  </si>
  <si>
    <t xml:space="preserve">                   - Köztemető fenntartásával kapcsolatos feladatok támogatása</t>
  </si>
  <si>
    <t xml:space="preserve">                   - Közutak fenntartásának támogatása</t>
  </si>
  <si>
    <t>I.1.d.) Egyéb kötelező önkormányzati feladatok támogatása</t>
  </si>
  <si>
    <t>V.I.1.kiegészítés I.1. jogcímekhez kapcsolódó kiegészítés</t>
  </si>
  <si>
    <t>I.2. Nem közművel összegyűjtött háztartási szennyvíz ártalmatlanítása</t>
  </si>
  <si>
    <t>III.2. Hozzájárulás pénzbeli szociális ellátásokhoz</t>
  </si>
  <si>
    <t>III.3.e). Falugondnoki vagy tanyagondnoki szolgáltatás</t>
  </si>
  <si>
    <t>12 hó</t>
  </si>
  <si>
    <t>3.mell. 17. Lakott külterületekkel kapcsolatos feladatok támogatása</t>
  </si>
  <si>
    <t>IV.1.d) Települési önkormányzatok támogatása nyilvános könyvtári ellátásokhoz és közművelődési feladatokhoz</t>
  </si>
  <si>
    <t xml:space="preserve">Az önkormányzat által 2015. évben nyújtott közvetett támogatások </t>
  </si>
  <si>
    <t>( kedvezmények)</t>
  </si>
  <si>
    <t>adatok Ft-ban</t>
  </si>
  <si>
    <t>Kedvezmény nélkül elérhető bevétel</t>
  </si>
  <si>
    <t>Kedvezmények összege</t>
  </si>
  <si>
    <t>Ellátottak térítési díjának elengedése</t>
  </si>
  <si>
    <t>Ellátottak kártérítésének elengedése</t>
  </si>
  <si>
    <t>Lakosság részére lakásépítéshez nyújtott kölcsön elengedése</t>
  </si>
  <si>
    <t>Lakosság részére lakásfelújításhoz nyújtott kölcsön elengedése</t>
  </si>
  <si>
    <t>…………..-ból biztosított kedvezmény, mentesség*</t>
  </si>
  <si>
    <t xml:space="preserve">Gépjárműadóból biztosított kedvezmény, mentesség 1991.évi LXXXII.tv. 5. § </t>
  </si>
  <si>
    <t xml:space="preserve">Helyiségek hasznosítása utáni kedvezmény, menteség terembéreleti díj határozata alapján/ </t>
  </si>
  <si>
    <t xml:space="preserve">Egyek Nagyközség Önkormányzat Képviselő Testületének 66/2014(III.13.) sz. határozata alapján/ </t>
  </si>
  <si>
    <t xml:space="preserve">Egyek Nagyközség Önkormányzat Képviselő Testületének 499/2013(XII.19.) sz. határozata alapján/ </t>
  </si>
  <si>
    <t>Eszközök hasznosítása utáni kedvezmény, menteség</t>
  </si>
  <si>
    <t>Egyéb kedvezmény</t>
  </si>
  <si>
    <t>Egyéb kölcsön elengedése</t>
  </si>
  <si>
    <t>Kommunális adó kedvezmény:</t>
  </si>
  <si>
    <t xml:space="preserve"> 15.1.</t>
  </si>
  <si>
    <t xml:space="preserve">Időskorúak járadékában részesülők/Egyek Nagyközség Önkormányzat Képviselő Testületének 11/2007(III.29) sz. rendelet 5§(1)a.) </t>
  </si>
  <si>
    <t xml:space="preserve"> 70 éven felüliek/ Egyek Nagyközség Önkormányzat Képviselő Testületének 11/2007(III.29) sz. rendelet 5§(1)b.)</t>
  </si>
  <si>
    <t xml:space="preserve"> 15.2.</t>
  </si>
  <si>
    <t xml:space="preserve"> Készenléti szolgálatot ellátó önkéntes tűzoltók / Egyek Nagyközség Önkormányzat Képviselő Testületének 11/2007(III.29) sz. rendelet 5§(1)c.)</t>
  </si>
  <si>
    <t xml:space="preserve"> 15.3.</t>
  </si>
  <si>
    <t>18. életévet be nem töltött magánszemélyek / Egyek Nagyközség Önkormányzat Képviselő Testületének 11/2007.(III.29.) sz. rendelet 5§ (1) d.)</t>
  </si>
  <si>
    <t>Talajterhelési díj kedvezmény</t>
  </si>
  <si>
    <t>16.1.</t>
  </si>
  <si>
    <t>Egyek nagyközség Önkormányzat Képviselő-testületének 12/2014.(III.13.)sz.rendelet 7.§ (1) b.) pontja</t>
  </si>
  <si>
    <t>16.2.</t>
  </si>
  <si>
    <t>Egyek Nagyközség Önkormányzat Képviselő-testületének 12/2014.(III.13.) sz.rendelet 7. §(1) a.)és c.) pontja</t>
  </si>
  <si>
    <t>*</t>
  </si>
  <si>
    <t>A helyi adókból biztosított kedvezményeket, mentességeket, adónemenként kell feltüntetni.</t>
  </si>
  <si>
    <t>Egyek Nagyközség Önkormányzat saját bevételeinek részletezése az adósságot keletkeztető ügyletekből származó fizetési kötelezettség megállapításához</t>
  </si>
  <si>
    <t>52.</t>
  </si>
  <si>
    <t>53.</t>
  </si>
  <si>
    <t>54.</t>
  </si>
  <si>
    <t>55.</t>
  </si>
  <si>
    <t>56.</t>
  </si>
  <si>
    <t>57.</t>
  </si>
  <si>
    <t>Térfigyelő kamera rendszer építése</t>
  </si>
  <si>
    <t>082091</t>
  </si>
  <si>
    <t>Tárkányi Béla Könyvtár és Művelődési Ház felújítás önerő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</si>
</sst>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[$-40E]yyyy\.\ mmmm\ d\."/>
    <numFmt numFmtId="167" formatCode="#"/>
    <numFmt numFmtId="168" formatCode="#,##0_ ;\-#,##0\ "/>
    <numFmt numFmtId="169" formatCode="#,##0.0_ ;\-#,##0.0\ "/>
  </numFmts>
  <fonts count="8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name val="Times New Roman CE"/>
      <family val="1"/>
    </font>
    <font>
      <sz val="12"/>
      <name val="Times New Roman CE"/>
      <family val="0"/>
    </font>
    <font>
      <b/>
      <u val="single"/>
      <sz val="8"/>
      <name val="Arial"/>
      <family val="2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8"/>
      <color indexed="8"/>
      <name val="Arial"/>
      <family val="2"/>
    </font>
    <font>
      <b/>
      <sz val="9"/>
      <name val="Arial CE"/>
      <family val="0"/>
    </font>
    <font>
      <sz val="14"/>
      <name val="Arial"/>
      <family val="2"/>
    </font>
    <font>
      <b/>
      <sz val="16"/>
      <name val="Arial CE"/>
      <family val="0"/>
    </font>
    <font>
      <b/>
      <i/>
      <sz val="11"/>
      <name val="Arial"/>
      <family val="2"/>
    </font>
    <font>
      <i/>
      <sz val="9"/>
      <name val="Arial CE"/>
      <family val="0"/>
    </font>
    <font>
      <b/>
      <u val="single"/>
      <sz val="9"/>
      <name val="Arial CE"/>
      <family val="0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b/>
      <sz val="16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2"/>
      <name val="Arial CE"/>
      <family val="2"/>
    </font>
    <font>
      <b/>
      <i/>
      <sz val="10"/>
      <name val="Times New Roman CE"/>
      <family val="1"/>
    </font>
    <font>
      <sz val="9"/>
      <name val="Arial"/>
      <family val="2"/>
    </font>
    <font>
      <sz val="10"/>
      <name val="Times New Roman CE"/>
      <family val="1"/>
    </font>
    <font>
      <b/>
      <sz val="14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i/>
      <sz val="11"/>
      <name val="Times New Roman CE"/>
      <family val="0"/>
    </font>
    <font>
      <b/>
      <i/>
      <sz val="11"/>
      <name val="Times New Roman"/>
      <family val="1"/>
    </font>
    <font>
      <i/>
      <sz val="11"/>
      <name val="Arial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Times New Roman"/>
      <family val="1"/>
    </font>
    <font>
      <i/>
      <sz val="10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6" fillId="7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17" borderId="7" applyNumberFormat="0" applyFont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21" borderId="0" applyNumberFormat="0" applyBorder="0" applyAlignment="0" applyProtection="0"/>
    <xf numFmtId="0" fontId="74" fillId="4" borderId="0" applyNumberFormat="0" applyBorder="0" applyAlignment="0" applyProtection="0"/>
    <xf numFmtId="0" fontId="75" fillId="22" borderId="8" applyNumberFormat="0" applyAlignment="0" applyProtection="0"/>
    <xf numFmtId="0" fontId="76" fillId="0" borderId="0" applyNumberFormat="0" applyFill="0" applyBorder="0" applyAlignment="0" applyProtection="0"/>
    <xf numFmtId="0" fontId="4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" borderId="0" applyNumberFormat="0" applyBorder="0" applyAlignment="0" applyProtection="0"/>
    <xf numFmtId="0" fontId="79" fillId="23" borderId="0" applyNumberFormat="0" applyBorder="0" applyAlignment="0" applyProtection="0"/>
    <xf numFmtId="0" fontId="80" fillId="22" borderId="1" applyNumberFormat="0" applyAlignment="0" applyProtection="0"/>
    <xf numFmtId="9" fontId="0" fillId="0" borderId="0" applyFont="0" applyFill="0" applyBorder="0" applyAlignment="0" applyProtection="0"/>
  </cellStyleXfs>
  <cellXfs count="102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15" xfId="0" applyFont="1" applyBorder="1" applyAlignment="1">
      <alignment/>
    </xf>
    <xf numFmtId="0" fontId="12" fillId="0" borderId="0" xfId="0" applyFont="1" applyAlignment="1">
      <alignment/>
    </xf>
    <xf numFmtId="0" fontId="5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3" fontId="13" fillId="24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13" fillId="24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21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13" fillId="0" borderId="21" xfId="0" applyFont="1" applyBorder="1" applyAlignment="1">
      <alignment/>
    </xf>
    <xf numFmtId="3" fontId="12" fillId="0" borderId="21" xfId="0" applyNumberFormat="1" applyFont="1" applyBorder="1" applyAlignment="1">
      <alignment/>
    </xf>
    <xf numFmtId="0" fontId="13" fillId="0" borderId="0" xfId="0" applyFont="1" applyAlignment="1">
      <alignment/>
    </xf>
    <xf numFmtId="3" fontId="12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64" fontId="18" fillId="0" borderId="0" xfId="56" applyNumberFormat="1" applyFont="1" applyFill="1" applyBorder="1" applyAlignment="1" applyProtection="1">
      <alignment horizontal="centerContinuous" vertical="center"/>
      <protection/>
    </xf>
    <xf numFmtId="0" fontId="20" fillId="0" borderId="21" xfId="0" applyFont="1" applyBorder="1" applyAlignment="1">
      <alignment/>
    </xf>
    <xf numFmtId="3" fontId="13" fillId="0" borderId="21" xfId="0" applyNumberFormat="1" applyFont="1" applyBorder="1" applyAlignment="1">
      <alignment/>
    </xf>
    <xf numFmtId="0" fontId="5" fillId="0" borderId="22" xfId="56" applyFont="1" applyFill="1" applyBorder="1" applyAlignment="1" applyProtection="1">
      <alignment horizontal="center" vertical="center" wrapText="1"/>
      <protection/>
    </xf>
    <xf numFmtId="0" fontId="5" fillId="0" borderId="23" xfId="56" applyFont="1" applyFill="1" applyBorder="1" applyAlignment="1" applyProtection="1">
      <alignment horizontal="center" vertical="center" wrapText="1"/>
      <protection/>
    </xf>
    <xf numFmtId="0" fontId="5" fillId="0" borderId="24" xfId="56" applyFont="1" applyFill="1" applyBorder="1" applyAlignment="1" applyProtection="1">
      <alignment horizontal="center" vertical="center" wrapText="1"/>
      <protection/>
    </xf>
    <xf numFmtId="0" fontId="5" fillId="0" borderId="23" xfId="56" applyFont="1" applyFill="1" applyBorder="1" applyAlignment="1" applyProtection="1">
      <alignment horizontal="left" vertical="center" wrapText="1" indent="1"/>
      <protection/>
    </xf>
    <xf numFmtId="0" fontId="9" fillId="0" borderId="21" xfId="56" applyFont="1" applyFill="1" applyBorder="1" applyAlignment="1" applyProtection="1">
      <alignment horizontal="left" vertical="center" wrapText="1" indent="1"/>
      <protection/>
    </xf>
    <xf numFmtId="0" fontId="9" fillId="0" borderId="25" xfId="56" applyFont="1" applyFill="1" applyBorder="1" applyAlignment="1" applyProtection="1">
      <alignment horizontal="left" vertical="center" wrapText="1" indent="1"/>
      <protection/>
    </xf>
    <xf numFmtId="0" fontId="9" fillId="0" borderId="21" xfId="56" applyFont="1" applyFill="1" applyBorder="1" applyAlignment="1" applyProtection="1">
      <alignment horizontal="left" vertical="center" wrapText="1" indent="2"/>
      <protection/>
    </xf>
    <xf numFmtId="0" fontId="9" fillId="0" borderId="26" xfId="56" applyFont="1" applyFill="1" applyBorder="1" applyAlignment="1" applyProtection="1">
      <alignment horizontal="left" vertical="center" wrapText="1" indent="1"/>
      <protection/>
    </xf>
    <xf numFmtId="164" fontId="5" fillId="0" borderId="27" xfId="56" applyNumberFormat="1" applyFont="1" applyFill="1" applyBorder="1" applyAlignment="1" applyProtection="1">
      <alignment horizontal="centerContinuous" vertical="center"/>
      <protection/>
    </xf>
    <xf numFmtId="0" fontId="5" fillId="0" borderId="28" xfId="56" applyFont="1" applyFill="1" applyBorder="1" applyAlignment="1" applyProtection="1">
      <alignment vertical="center" wrapText="1"/>
      <protection/>
    </xf>
    <xf numFmtId="164" fontId="5" fillId="0" borderId="29" xfId="56" applyNumberFormat="1" applyFont="1" applyFill="1" applyBorder="1" applyAlignment="1" applyProtection="1">
      <alignment vertical="center" wrapText="1"/>
      <protection/>
    </xf>
    <xf numFmtId="164" fontId="9" fillId="0" borderId="30" xfId="56" applyNumberFormat="1" applyFont="1" applyFill="1" applyBorder="1" applyAlignment="1" applyProtection="1">
      <alignment vertical="center" wrapText="1"/>
      <protection locked="0"/>
    </xf>
    <xf numFmtId="164" fontId="9" fillId="0" borderId="31" xfId="56" applyNumberFormat="1" applyFont="1" applyFill="1" applyBorder="1" applyAlignment="1" applyProtection="1">
      <alignment vertical="center" wrapText="1"/>
      <protection locked="0"/>
    </xf>
    <xf numFmtId="164" fontId="9" fillId="0" borderId="32" xfId="56" applyNumberFormat="1" applyFont="1" applyFill="1" applyBorder="1" applyAlignment="1" applyProtection="1">
      <alignment vertical="center" wrapText="1"/>
      <protection locked="0"/>
    </xf>
    <xf numFmtId="0" fontId="9" fillId="0" borderId="33" xfId="56" applyFont="1" applyFill="1" applyBorder="1" applyAlignment="1" applyProtection="1">
      <alignment horizontal="left" vertical="center" wrapText="1" indent="1"/>
      <protection/>
    </xf>
    <xf numFmtId="164" fontId="9" fillId="0" borderId="34" xfId="56" applyNumberFormat="1" applyFont="1" applyFill="1" applyBorder="1" applyAlignment="1" applyProtection="1">
      <alignment vertical="center" wrapText="1"/>
      <protection locked="0"/>
    </xf>
    <xf numFmtId="0" fontId="5" fillId="0" borderId="23" xfId="56" applyFont="1" applyFill="1" applyBorder="1" applyAlignment="1" applyProtection="1">
      <alignment vertical="center" wrapText="1"/>
      <protection/>
    </xf>
    <xf numFmtId="164" fontId="5" fillId="0" borderId="24" xfId="56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9" fillId="0" borderId="35" xfId="0" applyFont="1" applyBorder="1" applyAlignment="1">
      <alignment/>
    </xf>
    <xf numFmtId="0" fontId="23" fillId="0" borderId="0" xfId="0" applyFont="1" applyAlignment="1">
      <alignment/>
    </xf>
    <xf numFmtId="0" fontId="9" fillId="0" borderId="3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37" xfId="0" applyFont="1" applyBorder="1" applyAlignment="1">
      <alignment/>
    </xf>
    <xf numFmtId="165" fontId="9" fillId="24" borderId="15" xfId="4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5" fontId="5" fillId="0" borderId="24" xfId="40" applyNumberFormat="1" applyFont="1" applyFill="1" applyBorder="1" applyAlignment="1" applyProtection="1">
      <alignment vertical="center" wrapText="1"/>
      <protection/>
    </xf>
    <xf numFmtId="165" fontId="2" fillId="0" borderId="15" xfId="40" applyNumberFormat="1" applyFont="1" applyBorder="1" applyAlignment="1">
      <alignment horizontal="center"/>
    </xf>
    <xf numFmtId="165" fontId="9" fillId="24" borderId="15" xfId="40" applyNumberFormat="1" applyFont="1" applyFill="1" applyBorder="1" applyAlignment="1">
      <alignment/>
    </xf>
    <xf numFmtId="0" fontId="24" fillId="0" borderId="0" xfId="0" applyFont="1" applyAlignment="1">
      <alignment/>
    </xf>
    <xf numFmtId="165" fontId="10" fillId="24" borderId="15" xfId="40" applyNumberFormat="1" applyFont="1" applyFill="1" applyBorder="1" applyAlignment="1">
      <alignment/>
    </xf>
    <xf numFmtId="0" fontId="25" fillId="0" borderId="0" xfId="0" applyFont="1" applyAlignment="1">
      <alignment/>
    </xf>
    <xf numFmtId="0" fontId="5" fillId="0" borderId="38" xfId="56" applyFont="1" applyFill="1" applyBorder="1" applyAlignment="1" applyProtection="1">
      <alignment horizontal="left" vertical="center" wrapText="1" indent="1"/>
      <protection/>
    </xf>
    <xf numFmtId="165" fontId="5" fillId="0" borderId="15" xfId="40" applyNumberFormat="1" applyFont="1" applyFill="1" applyBorder="1" applyAlignment="1" applyProtection="1">
      <alignment vertical="center" wrapText="1"/>
      <protection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0" fontId="5" fillId="0" borderId="39" xfId="0" applyFont="1" applyBorder="1" applyAlignment="1">
      <alignment/>
    </xf>
    <xf numFmtId="0" fontId="9" fillId="0" borderId="0" xfId="56" applyFont="1" applyFill="1" applyBorder="1" applyAlignment="1" applyProtection="1">
      <alignment horizontal="left" vertical="center"/>
      <protection/>
    </xf>
    <xf numFmtId="0" fontId="5" fillId="0" borderId="40" xfId="0" applyFont="1" applyBorder="1" applyAlignment="1">
      <alignment/>
    </xf>
    <xf numFmtId="165" fontId="9" fillId="0" borderId="35" xfId="40" applyNumberFormat="1" applyFont="1" applyBorder="1" applyAlignment="1">
      <alignment/>
    </xf>
    <xf numFmtId="165" fontId="5" fillId="0" borderId="15" xfId="40" applyNumberFormat="1" applyFont="1" applyBorder="1" applyAlignment="1">
      <alignment horizontal="right"/>
    </xf>
    <xf numFmtId="165" fontId="0" fillId="0" borderId="35" xfId="40" applyNumberFormat="1" applyFont="1" applyBorder="1" applyAlignment="1">
      <alignment/>
    </xf>
    <xf numFmtId="3" fontId="12" fillId="24" borderId="0" xfId="0" applyNumberFormat="1" applyFont="1" applyFill="1" applyBorder="1" applyAlignment="1">
      <alignment/>
    </xf>
    <xf numFmtId="3" fontId="13" fillId="24" borderId="0" xfId="0" applyNumberFormat="1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0" borderId="21" xfId="0" applyFont="1" applyBorder="1" applyAlignment="1">
      <alignment wrapText="1"/>
    </xf>
    <xf numFmtId="165" fontId="3" fillId="0" borderId="0" xfId="40" applyNumberFormat="1" applyFont="1" applyAlignment="1">
      <alignment/>
    </xf>
    <xf numFmtId="165" fontId="9" fillId="0" borderId="15" xfId="4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9" fillId="0" borderId="0" xfId="40" applyNumberFormat="1" applyFont="1" applyAlignment="1">
      <alignment/>
    </xf>
    <xf numFmtId="0" fontId="9" fillId="0" borderId="41" xfId="56" applyFont="1" applyFill="1" applyBorder="1" applyAlignment="1" applyProtection="1">
      <alignment horizontal="left" vertical="center" wrapText="1" indent="2"/>
      <protection/>
    </xf>
    <xf numFmtId="0" fontId="9" fillId="0" borderId="42" xfId="56" applyFont="1" applyFill="1" applyBorder="1" applyAlignment="1" applyProtection="1">
      <alignment horizontal="left" vertical="center" wrapText="1" indent="2"/>
      <protection/>
    </xf>
    <xf numFmtId="0" fontId="5" fillId="0" borderId="15" xfId="0" applyFont="1" applyBorder="1" applyAlignment="1">
      <alignment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165" fontId="5" fillId="24" borderId="15" xfId="4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5" xfId="0" applyFont="1" applyBorder="1" applyAlignment="1">
      <alignment horizontal="center"/>
    </xf>
    <xf numFmtId="165" fontId="21" fillId="0" borderId="0" xfId="40" applyNumberFormat="1" applyFont="1" applyAlignment="1">
      <alignment/>
    </xf>
    <xf numFmtId="165" fontId="23" fillId="0" borderId="0" xfId="40" applyNumberFormat="1" applyFont="1" applyAlignment="1">
      <alignment/>
    </xf>
    <xf numFmtId="3" fontId="9" fillId="24" borderId="21" xfId="0" applyNumberFormat="1" applyFont="1" applyFill="1" applyBorder="1" applyAlignment="1">
      <alignment/>
    </xf>
    <xf numFmtId="3" fontId="9" fillId="24" borderId="43" xfId="0" applyNumberFormat="1" applyFont="1" applyFill="1" applyBorder="1" applyAlignment="1">
      <alignment/>
    </xf>
    <xf numFmtId="0" fontId="7" fillId="24" borderId="0" xfId="0" applyFont="1" applyFill="1" applyBorder="1" applyAlignment="1">
      <alignment horizontal="center" wrapText="1"/>
    </xf>
    <xf numFmtId="0" fontId="17" fillId="24" borderId="0" xfId="0" applyFont="1" applyFill="1" applyBorder="1" applyAlignment="1">
      <alignment horizontal="center" wrapText="1"/>
    </xf>
    <xf numFmtId="3" fontId="17" fillId="24" borderId="15" xfId="0" applyNumberFormat="1" applyFont="1" applyFill="1" applyBorder="1" applyAlignment="1">
      <alignment/>
    </xf>
    <xf numFmtId="3" fontId="9" fillId="24" borderId="21" xfId="0" applyNumberFormat="1" applyFont="1" applyFill="1" applyBorder="1" applyAlignment="1">
      <alignment/>
    </xf>
    <xf numFmtId="3" fontId="9" fillId="24" borderId="33" xfId="0" applyNumberFormat="1" applyFont="1" applyFill="1" applyBorder="1" applyAlignment="1">
      <alignment/>
    </xf>
    <xf numFmtId="3" fontId="9" fillId="24" borderId="31" xfId="0" applyNumberFormat="1" applyFont="1" applyFill="1" applyBorder="1" applyAlignment="1">
      <alignment/>
    </xf>
    <xf numFmtId="3" fontId="5" fillId="24" borderId="40" xfId="0" applyNumberFormat="1" applyFont="1" applyFill="1" applyBorder="1" applyAlignment="1">
      <alignment wrapText="1"/>
    </xf>
    <xf numFmtId="3" fontId="5" fillId="24" borderId="14" xfId="0" applyNumberFormat="1" applyFont="1" applyFill="1" applyBorder="1" applyAlignment="1">
      <alignment/>
    </xf>
    <xf numFmtId="3" fontId="11" fillId="24" borderId="43" xfId="0" applyNumberFormat="1" applyFont="1" applyFill="1" applyBorder="1" applyAlignment="1">
      <alignment/>
    </xf>
    <xf numFmtId="3" fontId="11" fillId="24" borderId="32" xfId="0" applyNumberFormat="1" applyFont="1" applyFill="1" applyBorder="1" applyAlignment="1">
      <alignment/>
    </xf>
    <xf numFmtId="3" fontId="9" fillId="24" borderId="0" xfId="0" applyNumberFormat="1" applyFont="1" applyFill="1" applyBorder="1" applyAlignment="1">
      <alignment wrapText="1"/>
    </xf>
    <xf numFmtId="3" fontId="9" fillId="24" borderId="0" xfId="0" applyNumberFormat="1" applyFont="1" applyFill="1" applyBorder="1" applyAlignment="1">
      <alignment/>
    </xf>
    <xf numFmtId="3" fontId="17" fillId="24" borderId="0" xfId="0" applyNumberFormat="1" applyFont="1" applyFill="1" applyBorder="1" applyAlignment="1">
      <alignment/>
    </xf>
    <xf numFmtId="3" fontId="16" fillId="24" borderId="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3" fontId="23" fillId="24" borderId="0" xfId="0" applyNumberFormat="1" applyFont="1" applyFill="1" applyAlignment="1">
      <alignment/>
    </xf>
    <xf numFmtId="3" fontId="3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165" fontId="9" fillId="24" borderId="35" xfId="40" applyNumberFormat="1" applyFont="1" applyFill="1" applyBorder="1" applyAlignment="1">
      <alignment/>
    </xf>
    <xf numFmtId="165" fontId="10" fillId="24" borderId="35" xfId="40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8" fillId="0" borderId="19" xfId="0" applyFont="1" applyBorder="1" applyAlignment="1">
      <alignment/>
    </xf>
    <xf numFmtId="0" fontId="5" fillId="0" borderId="4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3" fontId="5" fillId="0" borderId="15" xfId="0" applyNumberFormat="1" applyFont="1" applyBorder="1" applyAlignment="1">
      <alignment horizontal="center"/>
    </xf>
    <xf numFmtId="0" fontId="9" fillId="0" borderId="45" xfId="0" applyFont="1" applyBorder="1" applyAlignment="1">
      <alignment/>
    </xf>
    <xf numFmtId="0" fontId="9" fillId="0" borderId="0" xfId="0" applyFont="1" applyBorder="1" applyAlignment="1">
      <alignment horizontal="center"/>
    </xf>
    <xf numFmtId="165" fontId="9" fillId="0" borderId="0" xfId="4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5" fontId="5" fillId="0" borderId="15" xfId="4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5" fontId="9" fillId="0" borderId="16" xfId="4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5" fontId="9" fillId="0" borderId="46" xfId="40" applyNumberFormat="1" applyFont="1" applyBorder="1" applyAlignment="1">
      <alignment/>
    </xf>
    <xf numFmtId="0" fontId="0" fillId="0" borderId="47" xfId="0" applyBorder="1" applyAlignment="1">
      <alignment/>
    </xf>
    <xf numFmtId="165" fontId="0" fillId="0" borderId="0" xfId="40" applyNumberFormat="1" applyFont="1" applyAlignment="1">
      <alignment/>
    </xf>
    <xf numFmtId="0" fontId="5" fillId="24" borderId="27" xfId="0" applyFont="1" applyFill="1" applyBorder="1" applyAlignment="1">
      <alignment horizontal="center"/>
    </xf>
    <xf numFmtId="0" fontId="0" fillId="24" borderId="27" xfId="0" applyFont="1" applyFill="1" applyBorder="1" applyAlignment="1">
      <alignment/>
    </xf>
    <xf numFmtId="3" fontId="9" fillId="24" borderId="43" xfId="0" applyNumberFormat="1" applyFont="1" applyFill="1" applyBorder="1" applyAlignment="1">
      <alignment/>
    </xf>
    <xf numFmtId="3" fontId="9" fillId="24" borderId="32" xfId="0" applyNumberFormat="1" applyFont="1" applyFill="1" applyBorder="1" applyAlignment="1">
      <alignment/>
    </xf>
    <xf numFmtId="165" fontId="29" fillId="0" borderId="0" xfId="40" applyNumberFormat="1" applyFont="1" applyAlignment="1">
      <alignment/>
    </xf>
    <xf numFmtId="0" fontId="29" fillId="0" borderId="0" xfId="0" applyFont="1" applyAlignment="1">
      <alignment/>
    </xf>
    <xf numFmtId="3" fontId="10" fillId="24" borderId="25" xfId="0" applyNumberFormat="1" applyFont="1" applyFill="1" applyBorder="1" applyAlignment="1">
      <alignment/>
    </xf>
    <xf numFmtId="3" fontId="10" fillId="24" borderId="48" xfId="0" applyNumberFormat="1" applyFont="1" applyFill="1" applyBorder="1" applyAlignment="1">
      <alignment/>
    </xf>
    <xf numFmtId="3" fontId="9" fillId="24" borderId="49" xfId="0" applyNumberFormat="1" applyFont="1" applyFill="1" applyBorder="1" applyAlignment="1">
      <alignment/>
    </xf>
    <xf numFmtId="165" fontId="0" fillId="0" borderId="0" xfId="40" applyNumberFormat="1" applyFont="1" applyFill="1" applyAlignment="1">
      <alignment/>
    </xf>
    <xf numFmtId="3" fontId="9" fillId="24" borderId="50" xfId="0" applyNumberFormat="1" applyFont="1" applyFill="1" applyBorder="1" applyAlignment="1">
      <alignment wrapText="1"/>
    </xf>
    <xf numFmtId="3" fontId="11" fillId="24" borderId="51" xfId="0" applyNumberFormat="1" applyFont="1" applyFill="1" applyBorder="1" applyAlignment="1">
      <alignment/>
    </xf>
    <xf numFmtId="3" fontId="13" fillId="24" borderId="15" xfId="0" applyNumberFormat="1" applyFont="1" applyFill="1" applyBorder="1" applyAlignment="1">
      <alignment horizontal="center" vertical="center"/>
    </xf>
    <xf numFmtId="165" fontId="2" fillId="0" borderId="52" xfId="40" applyNumberFormat="1" applyFont="1" applyBorder="1" applyAlignment="1">
      <alignment horizontal="center"/>
    </xf>
    <xf numFmtId="165" fontId="0" fillId="0" borderId="35" xfId="40" applyNumberFormat="1" applyFont="1" applyBorder="1" applyAlignment="1">
      <alignment/>
    </xf>
    <xf numFmtId="0" fontId="13" fillId="24" borderId="15" xfId="0" applyFont="1" applyFill="1" applyBorder="1" applyAlignment="1">
      <alignment/>
    </xf>
    <xf numFmtId="165" fontId="2" fillId="24" borderId="53" xfId="0" applyNumberFormat="1" applyFont="1" applyFill="1" applyBorder="1" applyAlignment="1">
      <alignment/>
    </xf>
    <xf numFmtId="165" fontId="2" fillId="24" borderId="15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165" fontId="2" fillId="0" borderId="15" xfId="40" applyNumberFormat="1" applyFont="1" applyFill="1" applyBorder="1" applyAlignment="1">
      <alignment horizontal="center"/>
    </xf>
    <xf numFmtId="3" fontId="9" fillId="24" borderId="25" xfId="0" applyNumberFormat="1" applyFont="1" applyFill="1" applyBorder="1" applyAlignment="1">
      <alignment/>
    </xf>
    <xf numFmtId="3" fontId="9" fillId="24" borderId="52" xfId="0" applyNumberFormat="1" applyFont="1" applyFill="1" applyBorder="1" applyAlignment="1">
      <alignment/>
    </xf>
    <xf numFmtId="3" fontId="9" fillId="24" borderId="54" xfId="0" applyNumberFormat="1" applyFont="1" applyFill="1" applyBorder="1" applyAlignment="1">
      <alignment/>
    </xf>
    <xf numFmtId="0" fontId="0" fillId="0" borderId="55" xfId="0" applyBorder="1" applyAlignment="1">
      <alignment/>
    </xf>
    <xf numFmtId="165" fontId="0" fillId="0" borderId="55" xfId="40" applyNumberFormat="1" applyFont="1" applyBorder="1" applyAlignment="1">
      <alignment/>
    </xf>
    <xf numFmtId="165" fontId="5" fillId="0" borderId="15" xfId="40" applyNumberFormat="1" applyFont="1" applyBorder="1" applyAlignment="1">
      <alignment/>
    </xf>
    <xf numFmtId="165" fontId="9" fillId="0" borderId="55" xfId="40" applyNumberFormat="1" applyFont="1" applyBorder="1" applyAlignment="1">
      <alignment/>
    </xf>
    <xf numFmtId="165" fontId="5" fillId="0" borderId="44" xfId="40" applyNumberFormat="1" applyFont="1" applyBorder="1" applyAlignment="1">
      <alignment/>
    </xf>
    <xf numFmtId="165" fontId="5" fillId="0" borderId="24" xfId="40" applyNumberFormat="1" applyFont="1" applyFill="1" applyBorder="1" applyAlignment="1" applyProtection="1">
      <alignment horizontal="center" vertical="center" wrapText="1"/>
      <protection/>
    </xf>
    <xf numFmtId="165" fontId="9" fillId="0" borderId="52" xfId="40" applyNumberFormat="1" applyFont="1" applyFill="1" applyBorder="1" applyAlignment="1" applyProtection="1">
      <alignment horizontal="center" vertical="center" wrapText="1"/>
      <protection locked="0"/>
    </xf>
    <xf numFmtId="165" fontId="9" fillId="0" borderId="31" xfId="40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56" applyFont="1" applyFill="1" applyBorder="1" applyAlignment="1" applyProtection="1">
      <alignment horizontal="left" vertical="center" wrapText="1" indent="1"/>
      <protection/>
    </xf>
    <xf numFmtId="165" fontId="5" fillId="0" borderId="29" xfId="40" applyNumberFormat="1" applyFont="1" applyFill="1" applyBorder="1" applyAlignment="1" applyProtection="1">
      <alignment horizontal="center" vertical="center" wrapText="1"/>
      <protection/>
    </xf>
    <xf numFmtId="165" fontId="9" fillId="0" borderId="30" xfId="40" applyNumberFormat="1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>
      <alignment horizontal="right"/>
    </xf>
    <xf numFmtId="3" fontId="8" fillId="24" borderId="40" xfId="0" applyNumberFormat="1" applyFont="1" applyFill="1" applyBorder="1" applyAlignment="1">
      <alignment wrapText="1"/>
    </xf>
    <xf numFmtId="3" fontId="5" fillId="0" borderId="21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5" fillId="24" borderId="21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wrapText="1"/>
    </xf>
    <xf numFmtId="3" fontId="5" fillId="0" borderId="23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3" fontId="9" fillId="0" borderId="35" xfId="0" applyNumberFormat="1" applyFont="1" applyFill="1" applyBorder="1" applyAlignment="1">
      <alignment wrapText="1"/>
    </xf>
    <xf numFmtId="3" fontId="9" fillId="0" borderId="25" xfId="0" applyNumberFormat="1" applyFont="1" applyFill="1" applyBorder="1" applyAlignment="1">
      <alignment/>
    </xf>
    <xf numFmtId="3" fontId="9" fillId="0" borderId="55" xfId="0" applyNumberFormat="1" applyFont="1" applyFill="1" applyBorder="1" applyAlignment="1">
      <alignment wrapText="1"/>
    </xf>
    <xf numFmtId="3" fontId="9" fillId="0" borderId="43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 wrapText="1"/>
    </xf>
    <xf numFmtId="3" fontId="5" fillId="0" borderId="38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 wrapText="1"/>
    </xf>
    <xf numFmtId="3" fontId="10" fillId="0" borderId="21" xfId="0" applyNumberFormat="1" applyFont="1" applyFill="1" applyBorder="1" applyAlignment="1">
      <alignment/>
    </xf>
    <xf numFmtId="165" fontId="9" fillId="24" borderId="57" xfId="40" applyNumberFormat="1" applyFont="1" applyFill="1" applyBorder="1" applyAlignment="1">
      <alignment/>
    </xf>
    <xf numFmtId="165" fontId="10" fillId="24" borderId="57" xfId="40" applyNumberFormat="1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36" xfId="0" applyFont="1" applyBorder="1" applyAlignment="1">
      <alignment/>
    </xf>
    <xf numFmtId="165" fontId="9" fillId="0" borderId="12" xfId="40" applyNumberFormat="1" applyFont="1" applyBorder="1" applyAlignment="1">
      <alignment/>
    </xf>
    <xf numFmtId="0" fontId="6" fillId="0" borderId="0" xfId="0" applyFont="1" applyAlignment="1">
      <alignment wrapText="1"/>
    </xf>
    <xf numFmtId="165" fontId="9" fillId="0" borderId="0" xfId="40" applyNumberFormat="1" applyFont="1" applyFill="1" applyBorder="1" applyAlignment="1">
      <alignment/>
    </xf>
    <xf numFmtId="165" fontId="5" fillId="0" borderId="58" xfId="40" applyNumberFormat="1" applyFont="1" applyFill="1" applyBorder="1" applyAlignment="1">
      <alignment/>
    </xf>
    <xf numFmtId="0" fontId="4" fillId="0" borderId="40" xfId="0" applyFont="1" applyBorder="1" applyAlignment="1">
      <alignment/>
    </xf>
    <xf numFmtId="0" fontId="3" fillId="0" borderId="37" xfId="0" applyFont="1" applyBorder="1" applyAlignment="1">
      <alignment/>
    </xf>
    <xf numFmtId="3" fontId="9" fillId="0" borderId="10" xfId="0" applyNumberFormat="1" applyFont="1" applyBorder="1" applyAlignment="1">
      <alignment horizontal="left" wrapText="1"/>
    </xf>
    <xf numFmtId="0" fontId="5" fillId="0" borderId="21" xfId="56" applyFont="1" applyFill="1" applyBorder="1" applyAlignment="1" applyProtection="1">
      <alignment horizontal="left" vertical="center" wrapText="1" indent="1"/>
      <protection/>
    </xf>
    <xf numFmtId="165" fontId="5" fillId="0" borderId="21" xfId="40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Border="1" applyAlignment="1">
      <alignment/>
    </xf>
    <xf numFmtId="3" fontId="11" fillId="0" borderId="35" xfId="0" applyNumberFormat="1" applyFont="1" applyFill="1" applyBorder="1" applyAlignment="1">
      <alignment wrapText="1"/>
    </xf>
    <xf numFmtId="3" fontId="11" fillId="0" borderId="21" xfId="0" applyNumberFormat="1" applyFont="1" applyFill="1" applyBorder="1" applyAlignment="1">
      <alignment/>
    </xf>
    <xf numFmtId="3" fontId="32" fillId="24" borderId="15" xfId="0" applyNumberFormat="1" applyFont="1" applyFill="1" applyBorder="1" applyAlignment="1">
      <alignment/>
    </xf>
    <xf numFmtId="165" fontId="33" fillId="0" borderId="0" xfId="40" applyNumberFormat="1" applyFont="1" applyAlignment="1">
      <alignment/>
    </xf>
    <xf numFmtId="0" fontId="33" fillId="0" borderId="0" xfId="0" applyFont="1" applyAlignment="1">
      <alignment/>
    </xf>
    <xf numFmtId="3" fontId="11" fillId="0" borderId="12" xfId="0" applyNumberFormat="1" applyFont="1" applyFill="1" applyBorder="1" applyAlignment="1">
      <alignment wrapText="1"/>
    </xf>
    <xf numFmtId="3" fontId="11" fillId="0" borderId="25" xfId="0" applyNumberFormat="1" applyFont="1" applyFill="1" applyBorder="1" applyAlignment="1">
      <alignment/>
    </xf>
    <xf numFmtId="3" fontId="11" fillId="0" borderId="55" xfId="0" applyNumberFormat="1" applyFont="1" applyFill="1" applyBorder="1" applyAlignment="1">
      <alignment wrapText="1"/>
    </xf>
    <xf numFmtId="3" fontId="11" fillId="0" borderId="43" xfId="0" applyNumberFormat="1" applyFont="1" applyFill="1" applyBorder="1" applyAlignment="1">
      <alignment/>
    </xf>
    <xf numFmtId="3" fontId="11" fillId="24" borderId="43" xfId="0" applyNumberFormat="1" applyFont="1" applyFill="1" applyBorder="1" applyAlignment="1">
      <alignment/>
    </xf>
    <xf numFmtId="3" fontId="11" fillId="24" borderId="49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0" fontId="33" fillId="0" borderId="21" xfId="0" applyFont="1" applyBorder="1" applyAlignment="1">
      <alignment wrapText="1"/>
    </xf>
    <xf numFmtId="3" fontId="11" fillId="0" borderId="43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wrapText="1"/>
    </xf>
    <xf numFmtId="3" fontId="9" fillId="0" borderId="10" xfId="0" applyNumberFormat="1" applyFont="1" applyFill="1" applyBorder="1" applyAlignment="1">
      <alignment wrapText="1"/>
    </xf>
    <xf numFmtId="3" fontId="8" fillId="0" borderId="55" xfId="0" applyNumberFormat="1" applyFont="1" applyFill="1" applyBorder="1" applyAlignment="1">
      <alignment wrapText="1"/>
    </xf>
    <xf numFmtId="3" fontId="5" fillId="0" borderId="43" xfId="0" applyNumberFormat="1" applyFont="1" applyFill="1" applyBorder="1" applyAlignment="1">
      <alignment/>
    </xf>
    <xf numFmtId="165" fontId="34" fillId="0" borderId="0" xfId="40" applyNumberFormat="1" applyFont="1" applyAlignment="1">
      <alignment/>
    </xf>
    <xf numFmtId="0" fontId="34" fillId="0" borderId="0" xfId="0" applyFont="1" applyAlignment="1">
      <alignment/>
    </xf>
    <xf numFmtId="3" fontId="9" fillId="24" borderId="59" xfId="0" applyNumberFormat="1" applyFont="1" applyFill="1" applyBorder="1" applyAlignment="1">
      <alignment wrapText="1"/>
    </xf>
    <xf numFmtId="3" fontId="11" fillId="24" borderId="60" xfId="0" applyNumberFormat="1" applyFont="1" applyFill="1" applyBorder="1" applyAlignment="1">
      <alignment wrapText="1"/>
    </xf>
    <xf numFmtId="3" fontId="11" fillId="24" borderId="26" xfId="0" applyNumberFormat="1" applyFont="1" applyFill="1" applyBorder="1" applyAlignment="1">
      <alignment/>
    </xf>
    <xf numFmtId="165" fontId="24" fillId="0" borderId="0" xfId="40" applyNumberFormat="1" applyFont="1" applyAlignment="1">
      <alignment/>
    </xf>
    <xf numFmtId="165" fontId="0" fillId="0" borderId="0" xfId="40" applyNumberFormat="1" applyFont="1" applyAlignment="1">
      <alignment horizontal="right"/>
    </xf>
    <xf numFmtId="0" fontId="0" fillId="0" borderId="0" xfId="0" applyAlignment="1">
      <alignment horizontal="right"/>
    </xf>
    <xf numFmtId="3" fontId="11" fillId="24" borderId="21" xfId="0" applyNumberFormat="1" applyFont="1" applyFill="1" applyBorder="1" applyAlignment="1">
      <alignment/>
    </xf>
    <xf numFmtId="3" fontId="9" fillId="24" borderId="21" xfId="0" applyNumberFormat="1" applyFont="1" applyFill="1" applyBorder="1" applyAlignment="1">
      <alignment horizontal="right"/>
    </xf>
    <xf numFmtId="3" fontId="11" fillId="24" borderId="21" xfId="0" applyNumberFormat="1" applyFont="1" applyFill="1" applyBorder="1" applyAlignment="1">
      <alignment horizontal="right"/>
    </xf>
    <xf numFmtId="3" fontId="11" fillId="24" borderId="50" xfId="0" applyNumberFormat="1" applyFont="1" applyFill="1" applyBorder="1" applyAlignment="1">
      <alignment wrapText="1"/>
    </xf>
    <xf numFmtId="3" fontId="11" fillId="24" borderId="3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24" borderId="13" xfId="0" applyNumberFormat="1" applyFont="1" applyFill="1" applyBorder="1" applyAlignment="1">
      <alignment/>
    </xf>
    <xf numFmtId="3" fontId="17" fillId="24" borderId="25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 wrapText="1"/>
    </xf>
    <xf numFmtId="3" fontId="9" fillId="24" borderId="15" xfId="0" applyNumberFormat="1" applyFont="1" applyFill="1" applyBorder="1" applyAlignment="1">
      <alignment wrapText="1"/>
    </xf>
    <xf numFmtId="3" fontId="9" fillId="24" borderId="23" xfId="0" applyNumberFormat="1" applyFont="1" applyFill="1" applyBorder="1" applyAlignment="1">
      <alignment/>
    </xf>
    <xf numFmtId="3" fontId="11" fillId="24" borderId="24" xfId="0" applyNumberFormat="1" applyFont="1" applyFill="1" applyBorder="1" applyAlignment="1">
      <alignment/>
    </xf>
    <xf numFmtId="0" fontId="0" fillId="0" borderId="20" xfId="0" applyBorder="1" applyAlignment="1">
      <alignment/>
    </xf>
    <xf numFmtId="165" fontId="2" fillId="0" borderId="57" xfId="40" applyNumberFormat="1" applyFont="1" applyBorder="1" applyAlignment="1">
      <alignment horizontal="center"/>
    </xf>
    <xf numFmtId="165" fontId="2" fillId="24" borderId="14" xfId="0" applyNumberFormat="1" applyFont="1" applyFill="1" applyBorder="1" applyAlignment="1">
      <alignment/>
    </xf>
    <xf numFmtId="165" fontId="0" fillId="0" borderId="57" xfId="40" applyNumberFormat="1" applyFont="1" applyBorder="1" applyAlignment="1">
      <alignment/>
    </xf>
    <xf numFmtId="165" fontId="0" fillId="0" borderId="21" xfId="40" applyNumberFormat="1" applyFont="1" applyBorder="1" applyAlignment="1">
      <alignment/>
    </xf>
    <xf numFmtId="3" fontId="13" fillId="24" borderId="13" xfId="0" applyNumberFormat="1" applyFont="1" applyFill="1" applyBorder="1" applyAlignment="1">
      <alignment horizontal="center" vertical="center"/>
    </xf>
    <xf numFmtId="165" fontId="9" fillId="0" borderId="15" xfId="40" applyNumberFormat="1" applyFont="1" applyBorder="1" applyAlignment="1">
      <alignment horizontal="center"/>
    </xf>
    <xf numFmtId="49" fontId="12" fillId="0" borderId="15" xfId="0" applyNumberFormat="1" applyFont="1" applyFill="1" applyBorder="1" applyAlignment="1">
      <alignment/>
    </xf>
    <xf numFmtId="0" fontId="35" fillId="0" borderId="19" xfId="0" applyFont="1" applyBorder="1" applyAlignment="1">
      <alignment/>
    </xf>
    <xf numFmtId="0" fontId="35" fillId="0" borderId="19" xfId="0" applyFont="1" applyBorder="1" applyAlignment="1">
      <alignment horizontal="left"/>
    </xf>
    <xf numFmtId="0" fontId="35" fillId="0" borderId="19" xfId="0" applyFont="1" applyBorder="1" applyAlignment="1">
      <alignment wrapText="1"/>
    </xf>
    <xf numFmtId="0" fontId="35" fillId="0" borderId="2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65" fontId="9" fillId="0" borderId="15" xfId="40" applyNumberFormat="1" applyFont="1" applyBorder="1" applyAlignment="1">
      <alignment/>
    </xf>
    <xf numFmtId="165" fontId="0" fillId="0" borderId="0" xfId="40" applyNumberFormat="1" applyFont="1" applyAlignment="1">
      <alignment/>
    </xf>
    <xf numFmtId="165" fontId="9" fillId="0" borderId="15" xfId="40" applyNumberFormat="1" applyFont="1" applyBorder="1" applyAlignment="1">
      <alignment wrapText="1"/>
    </xf>
    <xf numFmtId="165" fontId="5" fillId="0" borderId="15" xfId="40" applyNumberFormat="1" applyFont="1" applyBorder="1" applyAlignment="1">
      <alignment horizontal="center"/>
    </xf>
    <xf numFmtId="43" fontId="5" fillId="0" borderId="15" xfId="40" applyFont="1" applyBorder="1" applyAlignment="1">
      <alignment horizontal="center"/>
    </xf>
    <xf numFmtId="165" fontId="3" fillId="0" borderId="12" xfId="40" applyNumberFormat="1" applyFont="1" applyBorder="1" applyAlignment="1">
      <alignment/>
    </xf>
    <xf numFmtId="165" fontId="4" fillId="0" borderId="36" xfId="40" applyNumberFormat="1" applyFont="1" applyBorder="1" applyAlignment="1">
      <alignment/>
    </xf>
    <xf numFmtId="0" fontId="4" fillId="0" borderId="18" xfId="0" applyFont="1" applyBorder="1" applyAlignment="1">
      <alignment/>
    </xf>
    <xf numFmtId="165" fontId="4" fillId="0" borderId="46" xfId="40" applyNumberFormat="1" applyFont="1" applyBorder="1" applyAlignment="1">
      <alignment/>
    </xf>
    <xf numFmtId="165" fontId="3" fillId="0" borderId="30" xfId="40" applyNumberFormat="1" applyFont="1" applyBorder="1" applyAlignment="1">
      <alignment/>
    </xf>
    <xf numFmtId="165" fontId="3" fillId="0" borderId="31" xfId="40" applyNumberFormat="1" applyFont="1" applyBorder="1" applyAlignment="1">
      <alignment/>
    </xf>
    <xf numFmtId="165" fontId="3" fillId="0" borderId="34" xfId="40" applyNumberFormat="1" applyFont="1" applyBorder="1" applyAlignment="1">
      <alignment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50" xfId="0" applyFont="1" applyBorder="1" applyAlignment="1">
      <alignment wrapText="1"/>
    </xf>
    <xf numFmtId="165" fontId="3" fillId="0" borderId="61" xfId="40" applyNumberFormat="1" applyFont="1" applyBorder="1" applyAlignment="1">
      <alignment/>
    </xf>
    <xf numFmtId="165" fontId="3" fillId="0" borderId="62" xfId="40" applyNumberFormat="1" applyFont="1" applyBorder="1" applyAlignment="1">
      <alignment/>
    </xf>
    <xf numFmtId="165" fontId="3" fillId="0" borderId="51" xfId="4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3" fillId="0" borderId="60" xfId="0" applyNumberFormat="1" applyFont="1" applyBorder="1" applyAlignment="1">
      <alignment wrapText="1"/>
    </xf>
    <xf numFmtId="3" fontId="3" fillId="0" borderId="41" xfId="0" applyNumberFormat="1" applyFont="1" applyBorder="1" applyAlignment="1">
      <alignment/>
    </xf>
    <xf numFmtId="3" fontId="3" fillId="0" borderId="41" xfId="0" applyNumberFormat="1" applyFont="1" applyBorder="1" applyAlignment="1">
      <alignment wrapText="1"/>
    </xf>
    <xf numFmtId="3" fontId="3" fillId="0" borderId="50" xfId="0" applyNumberFormat="1" applyFont="1" applyBorder="1" applyAlignment="1">
      <alignment wrapText="1"/>
    </xf>
    <xf numFmtId="3" fontId="3" fillId="0" borderId="60" xfId="0" applyNumberFormat="1" applyFont="1" applyBorder="1" applyAlignment="1">
      <alignment wrapText="1"/>
    </xf>
    <xf numFmtId="3" fontId="3" fillId="0" borderId="50" xfId="0" applyNumberFormat="1" applyFont="1" applyBorder="1" applyAlignment="1">
      <alignment/>
    </xf>
    <xf numFmtId="165" fontId="3" fillId="0" borderId="34" xfId="40" applyNumberFormat="1" applyFont="1" applyFill="1" applyBorder="1" applyAlignment="1">
      <alignment/>
    </xf>
    <xf numFmtId="165" fontId="3" fillId="0" borderId="35" xfId="40" applyNumberFormat="1" applyFont="1" applyBorder="1" applyAlignment="1">
      <alignment/>
    </xf>
    <xf numFmtId="164" fontId="5" fillId="0" borderId="44" xfId="56" applyNumberFormat="1" applyFont="1" applyFill="1" applyBorder="1" applyAlignment="1" applyProtection="1">
      <alignment vertical="center" wrapText="1"/>
      <protection locked="0"/>
    </xf>
    <xf numFmtId="0" fontId="0" fillId="24" borderId="27" xfId="0" applyFont="1" applyFill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wrapText="1"/>
    </xf>
    <xf numFmtId="165" fontId="9" fillId="0" borderId="35" xfId="40" applyNumberFormat="1" applyFont="1" applyFill="1" applyBorder="1" applyAlignment="1">
      <alignment/>
    </xf>
    <xf numFmtId="165" fontId="0" fillId="0" borderId="55" xfId="40" applyNumberFormat="1" applyFont="1" applyFill="1" applyBorder="1" applyAlignment="1">
      <alignment/>
    </xf>
    <xf numFmtId="165" fontId="0" fillId="0" borderId="55" xfId="40" applyNumberFormat="1" applyFont="1" applyFill="1" applyBorder="1" applyAlignment="1">
      <alignment/>
    </xf>
    <xf numFmtId="165" fontId="0" fillId="0" borderId="35" xfId="4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5" xfId="0" applyFont="1" applyFill="1" applyBorder="1" applyAlignment="1">
      <alignment/>
    </xf>
    <xf numFmtId="165" fontId="0" fillId="0" borderId="35" xfId="40" applyNumberFormat="1" applyFont="1" applyFill="1" applyBorder="1" applyAlignment="1">
      <alignment/>
    </xf>
    <xf numFmtId="165" fontId="0" fillId="0" borderId="35" xfId="40" applyNumberFormat="1" applyFont="1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20" xfId="0" applyFill="1" applyBorder="1" applyAlignment="1">
      <alignment/>
    </xf>
    <xf numFmtId="165" fontId="0" fillId="0" borderId="36" xfId="4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ont="1" applyFill="1" applyBorder="1" applyAlignment="1">
      <alignment/>
    </xf>
    <xf numFmtId="165" fontId="0" fillId="0" borderId="36" xfId="4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13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36" fillId="0" borderId="20" xfId="0" applyFont="1" applyBorder="1" applyAlignment="1">
      <alignment/>
    </xf>
    <xf numFmtId="0" fontId="36" fillId="0" borderId="19" xfId="0" applyFont="1" applyBorder="1" applyAlignment="1">
      <alignment/>
    </xf>
    <xf numFmtId="0" fontId="28" fillId="0" borderId="45" xfId="0" applyFont="1" applyBorder="1" applyAlignment="1">
      <alignment wrapText="1"/>
    </xf>
    <xf numFmtId="0" fontId="28" fillId="0" borderId="35" xfId="0" applyFont="1" applyBorder="1" applyAlignment="1">
      <alignment wrapText="1"/>
    </xf>
    <xf numFmtId="165" fontId="9" fillId="24" borderId="45" xfId="40" applyNumberFormat="1" applyFont="1" applyFill="1" applyBorder="1" applyAlignment="1">
      <alignment/>
    </xf>
    <xf numFmtId="165" fontId="9" fillId="24" borderId="36" xfId="40" applyNumberFormat="1" applyFont="1" applyFill="1" applyBorder="1" applyAlignment="1">
      <alignment/>
    </xf>
    <xf numFmtId="165" fontId="9" fillId="24" borderId="63" xfId="40" applyNumberFormat="1" applyFont="1" applyFill="1" applyBorder="1" applyAlignment="1">
      <alignment/>
    </xf>
    <xf numFmtId="165" fontId="9" fillId="24" borderId="47" xfId="40" applyNumberFormat="1" applyFont="1" applyFill="1" applyBorder="1" applyAlignment="1">
      <alignment/>
    </xf>
    <xf numFmtId="165" fontId="9" fillId="24" borderId="64" xfId="40" applyNumberFormat="1" applyFont="1" applyFill="1" applyBorder="1" applyAlignment="1">
      <alignment/>
    </xf>
    <xf numFmtId="165" fontId="2" fillId="0" borderId="15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54" xfId="0" applyFont="1" applyBorder="1" applyAlignment="1">
      <alignment/>
    </xf>
    <xf numFmtId="0" fontId="0" fillId="0" borderId="45" xfId="0" applyBorder="1" applyAlignment="1">
      <alignment/>
    </xf>
    <xf numFmtId="0" fontId="0" fillId="0" borderId="64" xfId="0" applyBorder="1" applyAlignment="1">
      <alignment/>
    </xf>
    <xf numFmtId="0" fontId="0" fillId="0" borderId="63" xfId="0" applyBorder="1" applyAlignment="1">
      <alignment/>
    </xf>
    <xf numFmtId="3" fontId="9" fillId="24" borderId="63" xfId="40" applyNumberFormat="1" applyFont="1" applyFill="1" applyBorder="1" applyAlignment="1">
      <alignment/>
    </xf>
    <xf numFmtId="3" fontId="9" fillId="24" borderId="46" xfId="40" applyNumberFormat="1" applyFont="1" applyFill="1" applyBorder="1" applyAlignment="1">
      <alignment/>
    </xf>
    <xf numFmtId="3" fontId="9" fillId="24" borderId="45" xfId="40" applyNumberFormat="1" applyFont="1" applyFill="1" applyBorder="1" applyAlignment="1">
      <alignment/>
    </xf>
    <xf numFmtId="3" fontId="2" fillId="0" borderId="63" xfId="40" applyNumberFormat="1" applyFont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3" fontId="9" fillId="24" borderId="47" xfId="40" applyNumberFormat="1" applyFont="1" applyFill="1" applyBorder="1" applyAlignment="1">
      <alignment/>
    </xf>
    <xf numFmtId="3" fontId="9" fillId="24" borderId="35" xfId="40" applyNumberFormat="1" applyFont="1" applyFill="1" applyBorder="1" applyAlignment="1">
      <alignment/>
    </xf>
    <xf numFmtId="3" fontId="0" fillId="0" borderId="47" xfId="40" applyNumberFormat="1" applyFont="1" applyBorder="1" applyAlignment="1">
      <alignment horizontal="center"/>
    </xf>
    <xf numFmtId="3" fontId="0" fillId="0" borderId="35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2" fillId="0" borderId="47" xfId="40" applyNumberFormat="1" applyFont="1" applyBorder="1" applyAlignment="1">
      <alignment horizontal="center"/>
    </xf>
    <xf numFmtId="3" fontId="9" fillId="24" borderId="49" xfId="40" applyNumberFormat="1" applyFont="1" applyFill="1" applyBorder="1" applyAlignment="1">
      <alignment/>
    </xf>
    <xf numFmtId="3" fontId="9" fillId="24" borderId="36" xfId="40" applyNumberFormat="1" applyFont="1" applyFill="1" applyBorder="1" applyAlignment="1">
      <alignment/>
    </xf>
    <xf numFmtId="3" fontId="2" fillId="0" borderId="64" xfId="40" applyNumberFormat="1" applyFont="1" applyBorder="1" applyAlignment="1">
      <alignment horizontal="center"/>
    </xf>
    <xf numFmtId="3" fontId="0" fillId="0" borderId="36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10" fillId="24" borderId="15" xfId="40" applyNumberFormat="1" applyFont="1" applyFill="1" applyBorder="1" applyAlignment="1">
      <alignment/>
    </xf>
    <xf numFmtId="3" fontId="10" fillId="24" borderId="63" xfId="40" applyNumberFormat="1" applyFont="1" applyFill="1" applyBorder="1" applyAlignment="1">
      <alignment/>
    </xf>
    <xf numFmtId="165" fontId="2" fillId="0" borderId="45" xfId="40" applyNumberFormat="1" applyFont="1" applyBorder="1" applyAlignment="1">
      <alignment horizontal="center"/>
    </xf>
    <xf numFmtId="165" fontId="0" fillId="0" borderId="35" xfId="40" applyNumberFormat="1" applyFont="1" applyBorder="1" applyAlignment="1">
      <alignment horizontal="center"/>
    </xf>
    <xf numFmtId="165" fontId="2" fillId="0" borderId="35" xfId="40" applyNumberFormat="1" applyFont="1" applyBorder="1" applyAlignment="1">
      <alignment horizontal="center"/>
    </xf>
    <xf numFmtId="165" fontId="2" fillId="0" borderId="36" xfId="40" applyNumberFormat="1" applyFont="1" applyBorder="1" applyAlignment="1">
      <alignment horizontal="center"/>
    </xf>
    <xf numFmtId="3" fontId="5" fillId="0" borderId="53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165" fontId="9" fillId="0" borderId="53" xfId="40" applyNumberFormat="1" applyFont="1" applyBorder="1" applyAlignment="1">
      <alignment horizontal="center"/>
    </xf>
    <xf numFmtId="3" fontId="9" fillId="24" borderId="15" xfId="0" applyNumberFormat="1" applyFont="1" applyFill="1" applyBorder="1" applyAlignment="1">
      <alignment horizontal="center"/>
    </xf>
    <xf numFmtId="0" fontId="9" fillId="0" borderId="15" xfId="0" applyFont="1" applyBorder="1" applyAlignment="1">
      <alignment wrapText="1"/>
    </xf>
    <xf numFmtId="0" fontId="9" fillId="0" borderId="12" xfId="0" applyFont="1" applyBorder="1" applyAlignment="1">
      <alignment/>
    </xf>
    <xf numFmtId="165" fontId="9" fillId="0" borderId="12" xfId="40" applyNumberFormat="1" applyFont="1" applyBorder="1" applyAlignment="1">
      <alignment horizontal="center"/>
    </xf>
    <xf numFmtId="3" fontId="9" fillId="24" borderId="12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wrapText="1"/>
    </xf>
    <xf numFmtId="165" fontId="9" fillId="0" borderId="12" xfId="40" applyNumberFormat="1" applyFont="1" applyFill="1" applyBorder="1" applyAlignment="1">
      <alignment horizontal="center"/>
    </xf>
    <xf numFmtId="165" fontId="9" fillId="0" borderId="15" xfId="4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 horizontal="right"/>
    </xf>
    <xf numFmtId="0" fontId="5" fillId="0" borderId="4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5" fillId="0" borderId="15" xfId="0" applyFont="1" applyFill="1" applyBorder="1" applyAlignment="1">
      <alignment/>
    </xf>
    <xf numFmtId="165" fontId="9" fillId="0" borderId="15" xfId="4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65" fontId="5" fillId="0" borderId="15" xfId="4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65" fontId="39" fillId="24" borderId="15" xfId="40" applyNumberFormat="1" applyFont="1" applyFill="1" applyBorder="1" applyAlignment="1">
      <alignment/>
    </xf>
    <xf numFmtId="0" fontId="37" fillId="0" borderId="20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165" fontId="9" fillId="0" borderId="45" xfId="40" applyNumberFormat="1" applyFont="1" applyFill="1" applyBorder="1" applyAlignment="1">
      <alignment/>
    </xf>
    <xf numFmtId="165" fontId="9" fillId="0" borderId="36" xfId="40" applyNumberFormat="1" applyFont="1" applyFill="1" applyBorder="1" applyAlignment="1">
      <alignment/>
    </xf>
    <xf numFmtId="0" fontId="28" fillId="0" borderId="36" xfId="0" applyFont="1" applyBorder="1" applyAlignment="1">
      <alignment wrapText="1"/>
    </xf>
    <xf numFmtId="165" fontId="9" fillId="24" borderId="0" xfId="40" applyNumberFormat="1" applyFont="1" applyFill="1" applyBorder="1" applyAlignment="1">
      <alignment/>
    </xf>
    <xf numFmtId="0" fontId="28" fillId="0" borderId="0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165" fontId="0" fillId="0" borderId="15" xfId="40" applyNumberFormat="1" applyFont="1" applyBorder="1" applyAlignment="1">
      <alignment/>
    </xf>
    <xf numFmtId="0" fontId="9" fillId="0" borderId="36" xfId="0" applyFont="1" applyBorder="1" applyAlignment="1">
      <alignment wrapText="1"/>
    </xf>
    <xf numFmtId="165" fontId="26" fillId="24" borderId="45" xfId="40" applyNumberFormat="1" applyFont="1" applyFill="1" applyBorder="1" applyAlignment="1">
      <alignment/>
    </xf>
    <xf numFmtId="165" fontId="26" fillId="24" borderId="35" xfId="40" applyNumberFormat="1" applyFont="1" applyFill="1" applyBorder="1" applyAlignment="1">
      <alignment/>
    </xf>
    <xf numFmtId="165" fontId="26" fillId="24" borderId="36" xfId="40" applyNumberFormat="1" applyFont="1" applyFill="1" applyBorder="1" applyAlignment="1">
      <alignment/>
    </xf>
    <xf numFmtId="165" fontId="26" fillId="24" borderId="47" xfId="40" applyNumberFormat="1" applyFont="1" applyFill="1" applyBorder="1" applyAlignment="1">
      <alignment/>
    </xf>
    <xf numFmtId="3" fontId="26" fillId="24" borderId="45" xfId="0" applyNumberFormat="1" applyFont="1" applyFill="1" applyBorder="1" applyAlignment="1">
      <alignment/>
    </xf>
    <xf numFmtId="3" fontId="26" fillId="24" borderId="35" xfId="0" applyNumberFormat="1" applyFont="1" applyFill="1" applyBorder="1" applyAlignment="1">
      <alignment/>
    </xf>
    <xf numFmtId="165" fontId="26" fillId="0" borderId="47" xfId="40" applyNumberFormat="1" applyFont="1" applyBorder="1" applyAlignment="1">
      <alignment horizontal="center"/>
    </xf>
    <xf numFmtId="165" fontId="26" fillId="24" borderId="47" xfId="40" applyNumberFormat="1" applyFont="1" applyFill="1" applyBorder="1" applyAlignment="1">
      <alignment/>
    </xf>
    <xf numFmtId="165" fontId="2" fillId="0" borderId="45" xfId="0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165" fontId="2" fillId="0" borderId="36" xfId="0" applyNumberFormat="1" applyFont="1" applyBorder="1" applyAlignment="1">
      <alignment/>
    </xf>
    <xf numFmtId="165" fontId="25" fillId="0" borderId="15" xfId="0" applyNumberFormat="1" applyFont="1" applyBorder="1" applyAlignment="1">
      <alignment/>
    </xf>
    <xf numFmtId="0" fontId="0" fillId="0" borderId="64" xfId="0" applyFont="1" applyBorder="1" applyAlignment="1">
      <alignment/>
    </xf>
    <xf numFmtId="165" fontId="26" fillId="24" borderId="64" xfId="40" applyNumberFormat="1" applyFont="1" applyFill="1" applyBorder="1" applyAlignment="1">
      <alignment/>
    </xf>
    <xf numFmtId="165" fontId="26" fillId="0" borderId="63" xfId="40" applyNumberFormat="1" applyFont="1" applyBorder="1" applyAlignment="1">
      <alignment horizontal="center"/>
    </xf>
    <xf numFmtId="165" fontId="26" fillId="24" borderId="63" xfId="40" applyNumberFormat="1" applyFont="1" applyFill="1" applyBorder="1" applyAlignment="1">
      <alignment/>
    </xf>
    <xf numFmtId="0" fontId="9" fillId="0" borderId="46" xfId="0" applyFont="1" applyBorder="1" applyAlignment="1">
      <alignment wrapText="1"/>
    </xf>
    <xf numFmtId="0" fontId="9" fillId="0" borderId="37" xfId="0" applyFont="1" applyBorder="1" applyAlignment="1">
      <alignment/>
    </xf>
    <xf numFmtId="165" fontId="5" fillId="0" borderId="15" xfId="40" applyNumberFormat="1" applyFont="1" applyBorder="1" applyAlignment="1">
      <alignment/>
    </xf>
    <xf numFmtId="165" fontId="9" fillId="0" borderId="43" xfId="4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165" fontId="9" fillId="0" borderId="46" xfId="40" applyNumberFormat="1" applyFont="1" applyBorder="1" applyAlignment="1">
      <alignment/>
    </xf>
    <xf numFmtId="165" fontId="10" fillId="0" borderId="58" xfId="40" applyNumberFormat="1" applyFont="1" applyBorder="1" applyAlignment="1">
      <alignment/>
    </xf>
    <xf numFmtId="165" fontId="10" fillId="0" borderId="44" xfId="40" applyNumberFormat="1" applyFont="1" applyBorder="1" applyAlignment="1">
      <alignment/>
    </xf>
    <xf numFmtId="164" fontId="18" fillId="0" borderId="0" xfId="56" applyNumberFormat="1" applyFont="1" applyFill="1" applyBorder="1" applyAlignment="1" applyProtection="1">
      <alignment horizontal="center" vertical="center"/>
      <protection/>
    </xf>
    <xf numFmtId="0" fontId="5" fillId="0" borderId="65" xfId="56" applyFont="1" applyFill="1" applyBorder="1" applyAlignment="1" applyProtection="1">
      <alignment horizontal="center" vertical="center" wrapText="1"/>
      <protection/>
    </xf>
    <xf numFmtId="49" fontId="5" fillId="0" borderId="60" xfId="56" applyNumberFormat="1" applyFont="1" applyFill="1" applyBorder="1" applyAlignment="1" applyProtection="1">
      <alignment horizontal="center" vertical="center" wrapText="1"/>
      <protection/>
    </xf>
    <xf numFmtId="49" fontId="5" fillId="0" borderId="42" xfId="56" applyNumberFormat="1" applyFont="1" applyFill="1" applyBorder="1" applyAlignment="1" applyProtection="1">
      <alignment horizontal="center" vertical="center" wrapText="1"/>
      <protection/>
    </xf>
    <xf numFmtId="49" fontId="5" fillId="0" borderId="41" xfId="56" applyNumberFormat="1" applyFont="1" applyFill="1" applyBorder="1" applyAlignment="1" applyProtection="1">
      <alignment horizontal="center" vertical="center" wrapText="1"/>
      <protection/>
    </xf>
    <xf numFmtId="164" fontId="5" fillId="0" borderId="27" xfId="56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5" fillId="0" borderId="41" xfId="56" applyFont="1" applyFill="1" applyBorder="1" applyAlignment="1" applyProtection="1">
      <alignment horizontal="left" vertical="center" wrapText="1" indent="2"/>
      <protection/>
    </xf>
    <xf numFmtId="165" fontId="5" fillId="0" borderId="31" xfId="40" applyNumberFormat="1" applyFont="1" applyFill="1" applyBorder="1" applyAlignment="1" applyProtection="1">
      <alignment horizontal="center" vertical="center" wrapText="1"/>
      <protection locked="0"/>
    </xf>
    <xf numFmtId="0" fontId="38" fillId="0" borderId="41" xfId="56" applyFont="1" applyFill="1" applyBorder="1" applyAlignment="1" applyProtection="1">
      <alignment horizontal="left" vertical="center" wrapText="1" indent="1"/>
      <protection/>
    </xf>
    <xf numFmtId="165" fontId="5" fillId="0" borderId="31" xfId="40" applyNumberFormat="1" applyFont="1" applyFill="1" applyBorder="1" applyAlignment="1" applyProtection="1">
      <alignment horizontal="center" vertical="center" wrapText="1"/>
      <protection/>
    </xf>
    <xf numFmtId="164" fontId="5" fillId="0" borderId="32" xfId="56" applyNumberFormat="1" applyFont="1" applyFill="1" applyBorder="1" applyAlignment="1" applyProtection="1">
      <alignment vertical="center" wrapText="1"/>
      <protection locked="0"/>
    </xf>
    <xf numFmtId="0" fontId="5" fillId="0" borderId="21" xfId="56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164" fontId="5" fillId="0" borderId="31" xfId="56" applyNumberFormat="1" applyFont="1" applyFill="1" applyBorder="1" applyAlignment="1" applyProtection="1">
      <alignment vertical="center" wrapText="1"/>
      <protection locked="0"/>
    </xf>
    <xf numFmtId="164" fontId="5" fillId="0" borderId="52" xfId="56" applyNumberFormat="1" applyFont="1" applyFill="1" applyBorder="1" applyAlignment="1" applyProtection="1">
      <alignment vertical="center" wrapText="1"/>
      <protection locked="0"/>
    </xf>
    <xf numFmtId="0" fontId="5" fillId="0" borderId="25" xfId="56" applyFont="1" applyFill="1" applyBorder="1" applyAlignment="1" applyProtection="1">
      <alignment vertical="center" wrapText="1"/>
      <protection/>
    </xf>
    <xf numFmtId="0" fontId="5" fillId="0" borderId="21" xfId="56" applyFont="1" applyFill="1" applyBorder="1" applyAlignment="1" applyProtection="1">
      <alignment/>
      <protection/>
    </xf>
    <xf numFmtId="0" fontId="5" fillId="0" borderId="13" xfId="0" applyFont="1" applyBorder="1" applyAlignment="1">
      <alignment wrapText="1"/>
    </xf>
    <xf numFmtId="49" fontId="9" fillId="0" borderId="35" xfId="0" applyNumberFormat="1" applyFont="1" applyBorder="1" applyAlignment="1">
      <alignment horizontal="center"/>
    </xf>
    <xf numFmtId="165" fontId="10" fillId="0" borderId="39" xfId="40" applyNumberFormat="1" applyFont="1" applyBorder="1" applyAlignment="1">
      <alignment/>
    </xf>
    <xf numFmtId="0" fontId="9" fillId="0" borderId="43" xfId="0" applyFont="1" applyBorder="1" applyAlignment="1">
      <alignment wrapText="1"/>
    </xf>
    <xf numFmtId="165" fontId="3" fillId="0" borderId="62" xfId="40" applyNumberFormat="1" applyFont="1" applyFill="1" applyBorder="1" applyAlignment="1">
      <alignment/>
    </xf>
    <xf numFmtId="165" fontId="3" fillId="0" borderId="51" xfId="40" applyNumberFormat="1" applyFont="1" applyFill="1" applyBorder="1" applyAlignment="1">
      <alignment/>
    </xf>
    <xf numFmtId="165" fontId="4" fillId="0" borderId="46" xfId="40" applyNumberFormat="1" applyFont="1" applyFill="1" applyBorder="1" applyAlignment="1">
      <alignment/>
    </xf>
    <xf numFmtId="165" fontId="3" fillId="0" borderId="12" xfId="40" applyNumberFormat="1" applyFont="1" applyFill="1" applyBorder="1" applyAlignment="1">
      <alignment/>
    </xf>
    <xf numFmtId="165" fontId="3" fillId="0" borderId="61" xfId="40" applyNumberFormat="1" applyFont="1" applyFill="1" applyBorder="1" applyAlignment="1">
      <alignment/>
    </xf>
    <xf numFmtId="49" fontId="5" fillId="0" borderId="65" xfId="56" applyNumberFormat="1" applyFont="1" applyFill="1" applyBorder="1" applyAlignment="1" applyProtection="1">
      <alignment horizontal="center" vertical="center" wrapText="1"/>
      <protection/>
    </xf>
    <xf numFmtId="165" fontId="0" fillId="0" borderId="0" xfId="40" applyNumberFormat="1" applyFont="1" applyFill="1" applyBorder="1" applyAlignment="1">
      <alignment/>
    </xf>
    <xf numFmtId="0" fontId="28" fillId="0" borderId="19" xfId="0" applyFont="1" applyFill="1" applyBorder="1" applyAlignment="1">
      <alignment/>
    </xf>
    <xf numFmtId="2" fontId="28" fillId="0" borderId="19" xfId="0" applyNumberFormat="1" applyFont="1" applyFill="1" applyBorder="1" applyAlignment="1">
      <alignment wrapText="1"/>
    </xf>
    <xf numFmtId="0" fontId="28" fillId="0" borderId="19" xfId="0" applyFont="1" applyFill="1" applyBorder="1" applyAlignment="1">
      <alignment horizontal="left"/>
    </xf>
    <xf numFmtId="0" fontId="28" fillId="0" borderId="19" xfId="0" applyFont="1" applyFill="1" applyBorder="1" applyAlignment="1">
      <alignment wrapText="1"/>
    </xf>
    <xf numFmtId="0" fontId="28" fillId="0" borderId="20" xfId="0" applyFont="1" applyFill="1" applyBorder="1" applyAlignment="1">
      <alignment/>
    </xf>
    <xf numFmtId="165" fontId="0" fillId="0" borderId="63" xfId="40" applyNumberFormat="1" applyFont="1" applyBorder="1" applyAlignment="1">
      <alignment/>
    </xf>
    <xf numFmtId="165" fontId="9" fillId="24" borderId="55" xfId="40" applyNumberFormat="1" applyFont="1" applyFill="1" applyBorder="1" applyAlignment="1">
      <alignment/>
    </xf>
    <xf numFmtId="3" fontId="10" fillId="24" borderId="15" xfId="4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65" fontId="81" fillId="0" borderId="15" xfId="40" applyNumberFormat="1" applyFont="1" applyFill="1" applyBorder="1" applyAlignment="1">
      <alignment/>
    </xf>
    <xf numFmtId="165" fontId="9" fillId="0" borderId="0" xfId="4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5" fontId="9" fillId="0" borderId="63" xfId="40" applyNumberFormat="1" applyFont="1" applyFill="1" applyBorder="1" applyAlignment="1">
      <alignment horizontal="right"/>
    </xf>
    <xf numFmtId="165" fontId="9" fillId="0" borderId="0" xfId="40" applyNumberFormat="1" applyFont="1" applyFill="1" applyBorder="1" applyAlignment="1">
      <alignment horizontal="right"/>
    </xf>
    <xf numFmtId="3" fontId="9" fillId="24" borderId="40" xfId="0" applyNumberFormat="1" applyFont="1" applyFill="1" applyBorder="1" applyAlignment="1">
      <alignment wrapText="1"/>
    </xf>
    <xf numFmtId="3" fontId="9" fillId="24" borderId="66" xfId="0" applyNumberFormat="1" applyFont="1" applyFill="1" applyBorder="1" applyAlignment="1">
      <alignment/>
    </xf>
    <xf numFmtId="3" fontId="11" fillId="24" borderId="67" xfId="0" applyNumberFormat="1" applyFont="1" applyFill="1" applyBorder="1" applyAlignment="1">
      <alignment/>
    </xf>
    <xf numFmtId="49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5" fillId="0" borderId="62" xfId="56" applyFont="1" applyFill="1" applyBorder="1" applyAlignment="1" applyProtection="1">
      <alignment horizontal="left" vertical="center" wrapText="1" indent="1"/>
      <protection/>
    </xf>
    <xf numFmtId="0" fontId="9" fillId="0" borderId="62" xfId="56" applyFont="1" applyFill="1" applyBorder="1" applyAlignment="1" applyProtection="1">
      <alignment horizontal="left" vertical="center" wrapText="1" indent="1"/>
      <protection/>
    </xf>
    <xf numFmtId="0" fontId="9" fillId="0" borderId="68" xfId="56" applyFont="1" applyFill="1" applyBorder="1" applyAlignment="1" applyProtection="1">
      <alignment horizontal="left" vertical="center" wrapText="1" indent="1"/>
      <protection/>
    </xf>
    <xf numFmtId="165" fontId="5" fillId="0" borderId="45" xfId="40" applyNumberFormat="1" applyFont="1" applyFill="1" applyBorder="1" applyAlignment="1" applyProtection="1">
      <alignment horizontal="center" vertical="center" wrapText="1"/>
      <protection locked="0"/>
    </xf>
    <xf numFmtId="165" fontId="9" fillId="0" borderId="35" xfId="40" applyNumberFormat="1" applyFont="1" applyFill="1" applyBorder="1" applyAlignment="1" applyProtection="1">
      <alignment horizontal="center" vertical="center" wrapText="1"/>
      <protection locked="0"/>
    </xf>
    <xf numFmtId="165" fontId="9" fillId="0" borderId="12" xfId="40" applyNumberFormat="1" applyFont="1" applyFill="1" applyBorder="1" applyAlignment="1" applyProtection="1">
      <alignment horizontal="center" vertical="center" wrapText="1"/>
      <protection locked="0"/>
    </xf>
    <xf numFmtId="165" fontId="9" fillId="0" borderId="36" xfId="40" applyNumberFormat="1" applyFont="1" applyFill="1" applyBorder="1" applyAlignment="1" applyProtection="1">
      <alignment horizontal="center" vertical="center" wrapText="1"/>
      <protection locked="0"/>
    </xf>
    <xf numFmtId="165" fontId="9" fillId="0" borderId="20" xfId="4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5" fontId="5" fillId="0" borderId="15" xfId="40" applyNumberFormat="1" applyFont="1" applyFill="1" applyBorder="1" applyAlignment="1">
      <alignment/>
    </xf>
    <xf numFmtId="165" fontId="9" fillId="0" borderId="18" xfId="40" applyNumberFormat="1" applyFont="1" applyFill="1" applyBorder="1" applyAlignment="1">
      <alignment/>
    </xf>
    <xf numFmtId="165" fontId="9" fillId="0" borderId="19" xfId="40" applyNumberFormat="1" applyFont="1" applyFill="1" applyBorder="1" applyAlignment="1">
      <alignment/>
    </xf>
    <xf numFmtId="165" fontId="5" fillId="0" borderId="44" xfId="40" applyNumberFormat="1" applyFont="1" applyFill="1" applyBorder="1" applyAlignment="1">
      <alignment/>
    </xf>
    <xf numFmtId="165" fontId="5" fillId="0" borderId="15" xfId="40" applyNumberFormat="1" applyFont="1" applyFill="1" applyBorder="1" applyAlignment="1">
      <alignment horizontal="right"/>
    </xf>
    <xf numFmtId="165" fontId="5" fillId="0" borderId="15" xfId="40" applyNumberFormat="1" applyFont="1" applyFill="1" applyBorder="1" applyAlignment="1">
      <alignment horizontal="right"/>
    </xf>
    <xf numFmtId="165" fontId="9" fillId="0" borderId="43" xfId="4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165" fontId="26" fillId="0" borderId="45" xfId="40" applyNumberFormat="1" applyFont="1" applyFill="1" applyBorder="1" applyAlignment="1">
      <alignment/>
    </xf>
    <xf numFmtId="165" fontId="26" fillId="0" borderId="35" xfId="40" applyNumberFormat="1" applyFont="1" applyFill="1" applyBorder="1" applyAlignment="1">
      <alignment/>
    </xf>
    <xf numFmtId="165" fontId="26" fillId="0" borderId="36" xfId="40" applyNumberFormat="1" applyFont="1" applyFill="1" applyBorder="1" applyAlignment="1">
      <alignment/>
    </xf>
    <xf numFmtId="165" fontId="25" fillId="0" borderId="15" xfId="0" applyNumberFormat="1" applyFont="1" applyFill="1" applyBorder="1" applyAlignment="1">
      <alignment/>
    </xf>
    <xf numFmtId="165" fontId="26" fillId="0" borderId="12" xfId="40" applyNumberFormat="1" applyFont="1" applyFill="1" applyBorder="1" applyAlignment="1">
      <alignment/>
    </xf>
    <xf numFmtId="0" fontId="35" fillId="0" borderId="15" xfId="0" applyFont="1" applyFill="1" applyBorder="1" applyAlignment="1">
      <alignment horizontal="left"/>
    </xf>
    <xf numFmtId="0" fontId="35" fillId="0" borderId="15" xfId="0" applyFont="1" applyFill="1" applyBorder="1" applyAlignment="1">
      <alignment wrapText="1"/>
    </xf>
    <xf numFmtId="0" fontId="35" fillId="0" borderId="10" xfId="0" applyFont="1" applyFill="1" applyBorder="1" applyAlignment="1">
      <alignment/>
    </xf>
    <xf numFmtId="165" fontId="0" fillId="0" borderId="55" xfId="40" applyNumberFormat="1" applyFont="1" applyFill="1" applyBorder="1" applyAlignment="1">
      <alignment/>
    </xf>
    <xf numFmtId="43" fontId="5" fillId="0" borderId="0" xfId="40" applyFont="1" applyBorder="1" applyAlignment="1">
      <alignment horizontal="center"/>
    </xf>
    <xf numFmtId="165" fontId="0" fillId="0" borderId="63" xfId="40" applyNumberFormat="1" applyFont="1" applyBorder="1" applyAlignment="1">
      <alignment/>
    </xf>
    <xf numFmtId="165" fontId="0" fillId="0" borderId="45" xfId="40" applyNumberFormat="1" applyFont="1" applyBorder="1" applyAlignment="1">
      <alignment/>
    </xf>
    <xf numFmtId="0" fontId="0" fillId="0" borderId="63" xfId="0" applyFont="1" applyBorder="1" applyAlignment="1">
      <alignment/>
    </xf>
    <xf numFmtId="165" fontId="0" fillId="0" borderId="69" xfId="40" applyNumberFormat="1" applyFont="1" applyBorder="1" applyAlignment="1">
      <alignment/>
    </xf>
    <xf numFmtId="165" fontId="9" fillId="24" borderId="11" xfId="40" applyNumberFormat="1" applyFont="1" applyFill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3" fontId="13" fillId="24" borderId="13" xfId="0" applyNumberFormat="1" applyFont="1" applyFill="1" applyBorder="1" applyAlignment="1">
      <alignment horizontal="center"/>
    </xf>
    <xf numFmtId="165" fontId="5" fillId="24" borderId="14" xfId="40" applyNumberFormat="1" applyFont="1" applyFill="1" applyBorder="1" applyAlignment="1">
      <alignment/>
    </xf>
    <xf numFmtId="165" fontId="0" fillId="0" borderId="45" xfId="40" applyNumberFormat="1" applyFont="1" applyBorder="1" applyAlignment="1">
      <alignment horizontal="center"/>
    </xf>
    <xf numFmtId="165" fontId="0" fillId="0" borderId="36" xfId="40" applyNumberFormat="1" applyFont="1" applyBorder="1" applyAlignment="1">
      <alignment horizontal="center"/>
    </xf>
    <xf numFmtId="165" fontId="0" fillId="0" borderId="15" xfId="40" applyNumberFormat="1" applyFont="1" applyBorder="1" applyAlignment="1">
      <alignment horizontal="center"/>
    </xf>
    <xf numFmtId="165" fontId="0" fillId="0" borderId="0" xfId="40" applyNumberFormat="1" applyFont="1" applyBorder="1" applyAlignment="1">
      <alignment horizontal="center"/>
    </xf>
    <xf numFmtId="165" fontId="26" fillId="0" borderId="45" xfId="40" applyNumberFormat="1" applyFont="1" applyBorder="1" applyAlignment="1">
      <alignment horizontal="center"/>
    </xf>
    <xf numFmtId="165" fontId="26" fillId="0" borderId="35" xfId="40" applyNumberFormat="1" applyFont="1" applyBorder="1" applyAlignment="1">
      <alignment horizontal="center"/>
    </xf>
    <xf numFmtId="165" fontId="25" fillId="0" borderId="22" xfId="0" applyNumberFormat="1" applyFont="1" applyBorder="1" applyAlignment="1">
      <alignment/>
    </xf>
    <xf numFmtId="165" fontId="25" fillId="0" borderId="23" xfId="0" applyNumberFormat="1" applyFont="1" applyBorder="1" applyAlignment="1">
      <alignment/>
    </xf>
    <xf numFmtId="165" fontId="25" fillId="0" borderId="24" xfId="0" applyNumberFormat="1" applyFont="1" applyBorder="1" applyAlignment="1">
      <alignment/>
    </xf>
    <xf numFmtId="0" fontId="5" fillId="0" borderId="7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165" fontId="26" fillId="24" borderId="35" xfId="40" applyNumberFormat="1" applyFont="1" applyFill="1" applyBorder="1" applyAlignment="1">
      <alignment/>
    </xf>
    <xf numFmtId="0" fontId="5" fillId="0" borderId="28" xfId="0" applyFont="1" applyBorder="1" applyAlignment="1">
      <alignment horizontal="left" vertical="center" wrapText="1" indent="1"/>
    </xf>
    <xf numFmtId="0" fontId="12" fillId="0" borderId="0" xfId="0" applyFont="1" applyAlignment="1">
      <alignment horizontal="right"/>
    </xf>
    <xf numFmtId="0" fontId="5" fillId="0" borderId="13" xfId="0" applyFont="1" applyBorder="1" applyAlignment="1">
      <alignment/>
    </xf>
    <xf numFmtId="0" fontId="9" fillId="0" borderId="19" xfId="0" applyFont="1" applyBorder="1" applyAlignment="1">
      <alignment horizontal="center"/>
    </xf>
    <xf numFmtId="165" fontId="9" fillId="0" borderId="36" xfId="40" applyNumberFormat="1" applyFont="1" applyBorder="1" applyAlignment="1">
      <alignment/>
    </xf>
    <xf numFmtId="165" fontId="5" fillId="0" borderId="14" xfId="40" applyNumberFormat="1" applyFont="1" applyBorder="1" applyAlignment="1">
      <alignment horizontal="right"/>
    </xf>
    <xf numFmtId="0" fontId="5" fillId="0" borderId="37" xfId="0" applyFont="1" applyBorder="1" applyAlignment="1">
      <alignment horizontal="center"/>
    </xf>
    <xf numFmtId="49" fontId="9" fillId="0" borderId="60" xfId="0" applyNumberFormat="1" applyFont="1" applyBorder="1" applyAlignment="1">
      <alignment horizontal="center"/>
    </xf>
    <xf numFmtId="0" fontId="9" fillId="0" borderId="26" xfId="0" applyFont="1" applyBorder="1" applyAlignment="1">
      <alignment/>
    </xf>
    <xf numFmtId="165" fontId="9" fillId="0" borderId="30" xfId="40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165" fontId="9" fillId="0" borderId="31" xfId="40" applyNumberFormat="1" applyFont="1" applyFill="1" applyBorder="1" applyAlignment="1">
      <alignment/>
    </xf>
    <xf numFmtId="49" fontId="9" fillId="0" borderId="42" xfId="0" applyNumberFormat="1" applyFont="1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49" fontId="9" fillId="0" borderId="41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165" fontId="9" fillId="0" borderId="31" xfId="40" applyNumberFormat="1" applyFont="1" applyFill="1" applyBorder="1" applyAlignment="1">
      <alignment/>
    </xf>
    <xf numFmtId="49" fontId="0" fillId="0" borderId="41" xfId="0" applyNumberFormat="1" applyBorder="1" applyAlignment="1">
      <alignment horizontal="center"/>
    </xf>
    <xf numFmtId="0" fontId="0" fillId="0" borderId="21" xfId="0" applyBorder="1" applyAlignment="1">
      <alignment/>
    </xf>
    <xf numFmtId="165" fontId="0" fillId="0" borderId="0" xfId="40" applyNumberFormat="1" applyFont="1" applyFill="1" applyAlignment="1">
      <alignment/>
    </xf>
    <xf numFmtId="165" fontId="40" fillId="0" borderId="0" xfId="40" applyNumberFormat="1" applyFont="1" applyFill="1" applyAlignment="1">
      <alignment/>
    </xf>
    <xf numFmtId="165" fontId="40" fillId="0" borderId="0" xfId="0" applyNumberFormat="1" applyFont="1" applyFill="1" applyAlignment="1">
      <alignment/>
    </xf>
    <xf numFmtId="165" fontId="0" fillId="0" borderId="0" xfId="40" applyNumberFormat="1" applyFont="1" applyAlignment="1">
      <alignment/>
    </xf>
    <xf numFmtId="49" fontId="9" fillId="0" borderId="50" xfId="0" applyNumberFormat="1" applyFont="1" applyBorder="1" applyAlignment="1">
      <alignment horizontal="center"/>
    </xf>
    <xf numFmtId="0" fontId="9" fillId="0" borderId="33" xfId="0" applyFont="1" applyBorder="1" applyAlignment="1">
      <alignment/>
    </xf>
    <xf numFmtId="3" fontId="13" fillId="24" borderId="12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3" fontId="13" fillId="24" borderId="45" xfId="0" applyNumberFormat="1" applyFont="1" applyFill="1" applyBorder="1" applyAlignment="1">
      <alignment horizontal="center" vertical="center"/>
    </xf>
    <xf numFmtId="3" fontId="12" fillId="24" borderId="37" xfId="0" applyNumberFormat="1" applyFont="1" applyFill="1" applyBorder="1" applyAlignment="1">
      <alignment horizontal="center" vertical="center"/>
    </xf>
    <xf numFmtId="165" fontId="9" fillId="0" borderId="19" xfId="4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3" fontId="5" fillId="24" borderId="73" xfId="0" applyNumberFormat="1" applyFont="1" applyFill="1" applyBorder="1" applyAlignment="1">
      <alignment horizontal="center"/>
    </xf>
    <xf numFmtId="165" fontId="0" fillId="0" borderId="74" xfId="40" applyNumberFormat="1" applyFont="1" applyBorder="1" applyAlignment="1">
      <alignment/>
    </xf>
    <xf numFmtId="3" fontId="24" fillId="0" borderId="0" xfId="0" applyNumberFormat="1" applyFont="1" applyAlignment="1">
      <alignment/>
    </xf>
    <xf numFmtId="3" fontId="5" fillId="24" borderId="58" xfId="0" applyNumberFormat="1" applyFont="1" applyFill="1" applyBorder="1" applyAlignment="1">
      <alignment horizontal="center" vertical="center"/>
    </xf>
    <xf numFmtId="3" fontId="5" fillId="24" borderId="73" xfId="0" applyNumberFormat="1" applyFont="1" applyFill="1" applyBorder="1" applyAlignment="1">
      <alignment horizontal="center" vertical="center"/>
    </xf>
    <xf numFmtId="3" fontId="5" fillId="24" borderId="70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165" fontId="9" fillId="0" borderId="14" xfId="40" applyNumberFormat="1" applyFont="1" applyBorder="1" applyAlignment="1">
      <alignment/>
    </xf>
    <xf numFmtId="0" fontId="9" fillId="0" borderId="55" xfId="0" applyFont="1" applyBorder="1" applyAlignment="1">
      <alignment/>
    </xf>
    <xf numFmtId="165" fontId="0" fillId="0" borderId="31" xfId="40" applyNumberFormat="1" applyFont="1" applyFill="1" applyBorder="1" applyAlignment="1">
      <alignment/>
    </xf>
    <xf numFmtId="165" fontId="0" fillId="0" borderId="31" xfId="4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165" fontId="9" fillId="0" borderId="34" xfId="40" applyNumberFormat="1" applyFont="1" applyFill="1" applyBorder="1" applyAlignment="1">
      <alignment/>
    </xf>
    <xf numFmtId="3" fontId="0" fillId="0" borderId="47" xfId="0" applyNumberFormat="1" applyFill="1" applyBorder="1" applyAlignment="1">
      <alignment/>
    </xf>
    <xf numFmtId="165" fontId="2" fillId="0" borderId="15" xfId="40" applyNumberFormat="1" applyFont="1" applyBorder="1" applyAlignment="1">
      <alignment/>
    </xf>
    <xf numFmtId="0" fontId="6" fillId="0" borderId="0" xfId="0" applyFont="1" applyAlignment="1">
      <alignment horizontal="center"/>
    </xf>
    <xf numFmtId="3" fontId="42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42" fillId="0" borderId="0" xfId="0" applyNumberFormat="1" applyFont="1" applyAlignment="1">
      <alignment vertical="center"/>
    </xf>
    <xf numFmtId="3" fontId="4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57">
      <alignment/>
      <protection/>
    </xf>
    <xf numFmtId="49" fontId="0" fillId="0" borderId="0" xfId="57" applyNumberFormat="1" applyFill="1" applyAlignment="1">
      <alignment horizontal="center" vertical="center" wrapText="1"/>
      <protection/>
    </xf>
    <xf numFmtId="164" fontId="0" fillId="0" borderId="0" xfId="57" applyNumberFormat="1" applyFill="1" applyAlignment="1">
      <alignment vertical="center" wrapText="1"/>
      <protection/>
    </xf>
    <xf numFmtId="164" fontId="0" fillId="0" borderId="0" xfId="57" applyNumberFormat="1" applyFill="1" applyAlignment="1">
      <alignment horizontal="center" vertical="center" wrapText="1"/>
      <protection/>
    </xf>
    <xf numFmtId="164" fontId="45" fillId="0" borderId="0" xfId="57" applyNumberFormat="1" applyFont="1" applyFill="1" applyAlignment="1">
      <alignment horizontal="center"/>
      <protection/>
    </xf>
    <xf numFmtId="164" fontId="5" fillId="0" borderId="75" xfId="57" applyNumberFormat="1" applyFont="1" applyFill="1" applyBorder="1" applyAlignment="1">
      <alignment horizontal="center" vertical="center"/>
      <protection/>
    </xf>
    <xf numFmtId="164" fontId="5" fillId="0" borderId="76" xfId="57" applyNumberFormat="1" applyFont="1" applyFill="1" applyBorder="1" applyAlignment="1">
      <alignment horizontal="center" vertical="center"/>
      <protection/>
    </xf>
    <xf numFmtId="164" fontId="5" fillId="0" borderId="77" xfId="57" applyNumberFormat="1" applyFont="1" applyFill="1" applyBorder="1" applyAlignment="1">
      <alignment horizontal="center" vertical="center" wrapText="1"/>
      <protection/>
    </xf>
    <xf numFmtId="49" fontId="5" fillId="24" borderId="60" xfId="57" applyNumberFormat="1" applyFont="1" applyFill="1" applyBorder="1" applyAlignment="1">
      <alignment horizontal="center" vertical="center" wrapText="1"/>
      <protection/>
    </xf>
    <xf numFmtId="164" fontId="5" fillId="24" borderId="26" xfId="57" applyNumberFormat="1" applyFont="1" applyFill="1" applyBorder="1" applyAlignment="1">
      <alignment horizontal="left" vertical="center" wrapText="1" indent="1"/>
      <protection/>
    </xf>
    <xf numFmtId="164" fontId="5" fillId="24" borderId="26" xfId="57" applyNumberFormat="1" applyFont="1" applyFill="1" applyBorder="1" applyAlignment="1" applyProtection="1">
      <alignment horizontal="center" vertical="center" wrapText="1"/>
      <protection/>
    </xf>
    <xf numFmtId="3" fontId="5" fillId="24" borderId="26" xfId="57" applyNumberFormat="1" applyFont="1" applyFill="1" applyBorder="1" applyAlignment="1" applyProtection="1">
      <alignment horizontal="center" vertical="center" wrapText="1"/>
      <protection/>
    </xf>
    <xf numFmtId="3" fontId="5" fillId="24" borderId="30" xfId="57" applyNumberFormat="1" applyFont="1" applyFill="1" applyBorder="1" applyAlignment="1" applyProtection="1">
      <alignment horizontal="center" vertical="center" wrapText="1"/>
      <protection/>
    </xf>
    <xf numFmtId="0" fontId="0" fillId="24" borderId="0" xfId="57" applyFill="1">
      <alignment/>
      <protection/>
    </xf>
    <xf numFmtId="49" fontId="5" fillId="24" borderId="78" xfId="57" applyNumberFormat="1" applyFont="1" applyFill="1" applyBorder="1" applyAlignment="1">
      <alignment horizontal="center" vertical="center" wrapText="1"/>
      <protection/>
    </xf>
    <xf numFmtId="164" fontId="9" fillId="24" borderId="43" xfId="57" applyNumberFormat="1" applyFont="1" applyFill="1" applyBorder="1" applyAlignment="1" applyProtection="1">
      <alignment horizontal="left" vertical="center" wrapText="1" indent="1"/>
      <protection locked="0"/>
    </xf>
    <xf numFmtId="167" fontId="9" fillId="24" borderId="43" xfId="57" applyNumberFormat="1" applyFont="1" applyFill="1" applyBorder="1" applyAlignment="1" applyProtection="1">
      <alignment horizontal="center" vertical="center" wrapText="1"/>
      <protection locked="0"/>
    </xf>
    <xf numFmtId="3" fontId="9" fillId="24" borderId="43" xfId="57" applyNumberFormat="1" applyFont="1" applyFill="1" applyBorder="1" applyAlignment="1" applyProtection="1">
      <alignment horizontal="center" vertical="center" wrapText="1"/>
      <protection locked="0"/>
    </xf>
    <xf numFmtId="164" fontId="9" fillId="24" borderId="43" xfId="57" applyNumberFormat="1" applyFont="1" applyFill="1" applyBorder="1" applyAlignment="1" applyProtection="1">
      <alignment horizontal="center" vertical="center" wrapText="1"/>
      <protection locked="0"/>
    </xf>
    <xf numFmtId="3" fontId="9" fillId="24" borderId="32" xfId="57" applyNumberFormat="1" applyFont="1" applyFill="1" applyBorder="1" applyAlignment="1">
      <alignment horizontal="center" vertical="center" wrapText="1"/>
      <protection/>
    </xf>
    <xf numFmtId="49" fontId="5" fillId="24" borderId="22" xfId="57" applyNumberFormat="1" applyFont="1" applyFill="1" applyBorder="1" applyAlignment="1">
      <alignment horizontal="center" vertical="center" wrapText="1"/>
      <protection/>
    </xf>
    <xf numFmtId="164" fontId="5" fillId="24" borderId="23" xfId="57" applyNumberFormat="1" applyFont="1" applyFill="1" applyBorder="1" applyAlignment="1" applyProtection="1">
      <alignment horizontal="left" vertical="center" wrapText="1" indent="1"/>
      <protection locked="0"/>
    </xf>
    <xf numFmtId="164" fontId="5" fillId="24" borderId="23" xfId="57" applyNumberFormat="1" applyFont="1" applyFill="1" applyBorder="1" applyAlignment="1" applyProtection="1">
      <alignment horizontal="center" vertical="center" wrapText="1"/>
      <protection/>
    </xf>
    <xf numFmtId="164" fontId="5" fillId="24" borderId="24" xfId="57" applyNumberFormat="1" applyFont="1" applyFill="1" applyBorder="1" applyAlignment="1" applyProtection="1">
      <alignment horizontal="center" vertical="center" wrapText="1"/>
      <protection/>
    </xf>
    <xf numFmtId="49" fontId="5" fillId="24" borderId="25" xfId="57" applyNumberFormat="1" applyFont="1" applyFill="1" applyBorder="1" applyAlignment="1">
      <alignment horizontal="center" vertical="center" wrapText="1"/>
      <protection/>
    </xf>
    <xf numFmtId="164" fontId="46" fillId="24" borderId="25" xfId="57" applyNumberFormat="1" applyFont="1" applyFill="1" applyBorder="1" applyAlignment="1" applyProtection="1">
      <alignment horizontal="left" vertical="center" wrapText="1" indent="1"/>
      <protection locked="0"/>
    </xf>
    <xf numFmtId="167" fontId="9" fillId="24" borderId="25" xfId="57" applyNumberFormat="1" applyFont="1" applyFill="1" applyBorder="1" applyAlignment="1" applyProtection="1">
      <alignment horizontal="center" vertical="center" wrapText="1"/>
      <protection locked="0"/>
    </xf>
    <xf numFmtId="164" fontId="9" fillId="24" borderId="25" xfId="57" applyNumberFormat="1" applyFont="1" applyFill="1" applyBorder="1" applyAlignment="1" applyProtection="1">
      <alignment horizontal="center" vertical="center" wrapText="1"/>
      <protection locked="0"/>
    </xf>
    <xf numFmtId="164" fontId="9" fillId="24" borderId="25" xfId="57" applyNumberFormat="1" applyFont="1" applyFill="1" applyBorder="1" applyAlignment="1">
      <alignment horizontal="center" vertical="center" wrapText="1"/>
      <protection/>
    </xf>
    <xf numFmtId="49" fontId="5" fillId="24" borderId="21" xfId="57" applyNumberFormat="1" applyFont="1" applyFill="1" applyBorder="1" applyAlignment="1">
      <alignment horizontal="center" vertical="center" wrapText="1"/>
      <protection/>
    </xf>
    <xf numFmtId="164" fontId="46" fillId="24" borderId="21" xfId="57" applyNumberFormat="1" applyFont="1" applyFill="1" applyBorder="1" applyAlignment="1">
      <alignment horizontal="left" vertical="center" wrapText="1" indent="1"/>
      <protection/>
    </xf>
    <xf numFmtId="167" fontId="9" fillId="24" borderId="21" xfId="57" applyNumberFormat="1" applyFont="1" applyFill="1" applyBorder="1" applyAlignment="1" applyProtection="1">
      <alignment horizontal="center" vertical="center" wrapText="1"/>
      <protection locked="0"/>
    </xf>
    <xf numFmtId="164" fontId="9" fillId="24" borderId="21" xfId="57" applyNumberFormat="1" applyFont="1" applyFill="1" applyBorder="1" applyAlignment="1" applyProtection="1">
      <alignment horizontal="center" vertical="center" wrapText="1"/>
      <protection locked="0"/>
    </xf>
    <xf numFmtId="164" fontId="9" fillId="24" borderId="21" xfId="57" applyNumberFormat="1" applyFont="1" applyFill="1" applyBorder="1" applyAlignment="1">
      <alignment horizontal="center" vertical="center" wrapText="1"/>
      <protection/>
    </xf>
    <xf numFmtId="164" fontId="9" fillId="24" borderId="21" xfId="57" applyNumberFormat="1" applyFont="1" applyFill="1" applyBorder="1" applyAlignment="1">
      <alignment horizontal="left" vertical="center" wrapText="1" indent="1"/>
      <protection/>
    </xf>
    <xf numFmtId="49" fontId="9" fillId="24" borderId="21" xfId="57" applyNumberFormat="1" applyFont="1" applyFill="1" applyBorder="1" applyAlignment="1" applyProtection="1">
      <alignment horizontal="center" vertical="center" wrapText="1"/>
      <protection locked="0"/>
    </xf>
    <xf numFmtId="49" fontId="5" fillId="24" borderId="43" xfId="57" applyNumberFormat="1" applyFont="1" applyFill="1" applyBorder="1" applyAlignment="1">
      <alignment horizontal="center" vertical="center" wrapText="1"/>
      <protection/>
    </xf>
    <xf numFmtId="164" fontId="9" fillId="24" borderId="43" xfId="57" applyNumberFormat="1" applyFont="1" applyFill="1" applyBorder="1" applyAlignment="1">
      <alignment horizontal="left" vertical="center" wrapText="1" indent="1"/>
      <protection/>
    </xf>
    <xf numFmtId="164" fontId="9" fillId="24" borderId="43" xfId="57" applyNumberFormat="1" applyFont="1" applyFill="1" applyBorder="1" applyAlignment="1">
      <alignment horizontal="center" vertical="center" wrapText="1"/>
      <protection/>
    </xf>
    <xf numFmtId="164" fontId="5" fillId="24" borderId="24" xfId="57" applyNumberFormat="1" applyFont="1" applyFill="1" applyBorder="1" applyAlignment="1">
      <alignment horizontal="center" vertical="center" wrapText="1"/>
      <protection/>
    </xf>
    <xf numFmtId="164" fontId="9" fillId="24" borderId="25" xfId="57" applyNumberFormat="1" applyFont="1" applyFill="1" applyBorder="1" applyAlignment="1" applyProtection="1">
      <alignment horizontal="left" vertical="center" wrapText="1"/>
      <protection locked="0"/>
    </xf>
    <xf numFmtId="164" fontId="9" fillId="24" borderId="21" xfId="57" applyNumberFormat="1" applyFont="1" applyFill="1" applyBorder="1" applyAlignment="1" applyProtection="1">
      <alignment horizontal="left" vertical="center" wrapText="1"/>
      <protection locked="0"/>
    </xf>
    <xf numFmtId="49" fontId="5" fillId="24" borderId="54" xfId="57" applyNumberFormat="1" applyFont="1" applyFill="1" applyBorder="1" applyAlignment="1">
      <alignment horizontal="center" vertical="center" wrapText="1"/>
      <protection/>
    </xf>
    <xf numFmtId="164" fontId="9" fillId="24" borderId="43" xfId="57" applyNumberFormat="1" applyFont="1" applyFill="1" applyBorder="1" applyAlignment="1" applyProtection="1">
      <alignment horizontal="left" vertical="center" wrapText="1"/>
      <protection locked="0"/>
    </xf>
    <xf numFmtId="164" fontId="5" fillId="24" borderId="23" xfId="57" applyNumberFormat="1" applyFont="1" applyFill="1" applyBorder="1" applyAlignment="1">
      <alignment horizontal="left" vertical="center" wrapText="1"/>
      <protection/>
    </xf>
    <xf numFmtId="164" fontId="5" fillId="24" borderId="23" xfId="57" applyNumberFormat="1" applyFont="1" applyFill="1" applyBorder="1" applyAlignment="1">
      <alignment horizontal="center" vertical="center" wrapText="1"/>
      <protection/>
    </xf>
    <xf numFmtId="164" fontId="9" fillId="24" borderId="25" xfId="57" applyNumberFormat="1" applyFont="1" applyFill="1" applyBorder="1" applyAlignment="1">
      <alignment horizontal="left" vertical="center" wrapText="1"/>
      <protection/>
    </xf>
    <xf numFmtId="164" fontId="5" fillId="24" borderId="25" xfId="57" applyNumberFormat="1" applyFont="1" applyFill="1" applyBorder="1" applyAlignment="1">
      <alignment horizontal="center" vertical="center" wrapText="1"/>
      <protection/>
    </xf>
    <xf numFmtId="164" fontId="47" fillId="24" borderId="66" xfId="57" applyNumberFormat="1" applyFont="1" applyFill="1" applyBorder="1" applyAlignment="1" applyProtection="1">
      <alignment horizontal="center" vertical="center" wrapText="1"/>
      <protection/>
    </xf>
    <xf numFmtId="164" fontId="5" fillId="24" borderId="66" xfId="57" applyNumberFormat="1" applyFont="1" applyFill="1" applyBorder="1" applyAlignment="1" applyProtection="1">
      <alignment horizontal="center" vertical="center" wrapText="1"/>
      <protection/>
    </xf>
    <xf numFmtId="164" fontId="5" fillId="24" borderId="79" xfId="57" applyNumberFormat="1" applyFont="1" applyFill="1" applyBorder="1" applyAlignment="1" applyProtection="1">
      <alignment horizontal="center" vertical="center" wrapText="1"/>
      <protection/>
    </xf>
    <xf numFmtId="49" fontId="0" fillId="0" borderId="0" xfId="57" applyNumberFormat="1">
      <alignment/>
      <protection/>
    </xf>
    <xf numFmtId="0" fontId="0" fillId="0" borderId="0" xfId="57" applyAlignment="1">
      <alignment horizontal="center"/>
      <protection/>
    </xf>
    <xf numFmtId="0" fontId="44" fillId="0" borderId="0" xfId="0" applyFont="1" applyAlignment="1">
      <alignment horizontal="center"/>
    </xf>
    <xf numFmtId="0" fontId="49" fillId="0" borderId="0" xfId="0" applyFont="1" applyAlignment="1">
      <alignment/>
    </xf>
    <xf numFmtId="0" fontId="52" fillId="0" borderId="0" xfId="56" applyFont="1" applyFill="1">
      <alignment/>
      <protection/>
    </xf>
    <xf numFmtId="164" fontId="51" fillId="0" borderId="0" xfId="56" applyNumberFormat="1" applyFont="1" applyFill="1" applyBorder="1" applyAlignment="1" applyProtection="1">
      <alignment horizontal="center" vertical="center"/>
      <protection/>
    </xf>
    <xf numFmtId="0" fontId="53" fillId="0" borderId="0" xfId="55" applyFont="1" applyFill="1" applyBorder="1" applyAlignment="1" applyProtection="1">
      <alignment/>
      <protection/>
    </xf>
    <xf numFmtId="0" fontId="55" fillId="0" borderId="43" xfId="56" applyFont="1" applyFill="1" applyBorder="1" applyAlignment="1">
      <alignment horizontal="center" vertical="center" wrapText="1"/>
      <protection/>
    </xf>
    <xf numFmtId="0" fontId="47" fillId="0" borderId="22" xfId="56" applyFont="1" applyFill="1" applyBorder="1" applyAlignment="1">
      <alignment horizontal="center" vertical="center"/>
      <protection/>
    </xf>
    <xf numFmtId="0" fontId="47" fillId="0" borderId="23" xfId="56" applyFont="1" applyFill="1" applyBorder="1" applyAlignment="1">
      <alignment horizontal="center" vertical="center"/>
      <protection/>
    </xf>
    <xf numFmtId="0" fontId="47" fillId="0" borderId="24" xfId="56" applyFont="1" applyFill="1" applyBorder="1" applyAlignment="1">
      <alignment horizontal="center" vertical="center"/>
      <protection/>
    </xf>
    <xf numFmtId="0" fontId="47" fillId="0" borderId="41" xfId="56" applyFont="1" applyFill="1" applyBorder="1" applyAlignment="1">
      <alignment horizontal="center" vertical="center"/>
      <protection/>
    </xf>
    <xf numFmtId="0" fontId="47" fillId="0" borderId="21" xfId="56" applyFont="1" applyFill="1" applyBorder="1" applyAlignment="1" applyProtection="1">
      <alignment wrapText="1"/>
      <protection locked="0"/>
    </xf>
    <xf numFmtId="165" fontId="47" fillId="0" borderId="21" xfId="40" applyNumberFormat="1" applyFont="1" applyFill="1" applyBorder="1" applyAlignment="1" applyProtection="1">
      <alignment/>
      <protection locked="0"/>
    </xf>
    <xf numFmtId="165" fontId="47" fillId="0" borderId="21" xfId="40" applyNumberFormat="1" applyFont="1" applyFill="1" applyBorder="1" applyAlignment="1" applyProtection="1">
      <alignment horizontal="center"/>
      <protection locked="0"/>
    </xf>
    <xf numFmtId="165" fontId="47" fillId="0" borderId="31" xfId="40" applyNumberFormat="1" applyFont="1" applyFill="1" applyBorder="1" applyAlignment="1">
      <alignment/>
    </xf>
    <xf numFmtId="164" fontId="3" fillId="24" borderId="25" xfId="57" applyNumberFormat="1" applyFont="1" applyFill="1" applyBorder="1" applyAlignment="1" applyProtection="1">
      <alignment vertical="center" wrapText="1"/>
      <protection locked="0"/>
    </xf>
    <xf numFmtId="164" fontId="3" fillId="24" borderId="21" xfId="57" applyNumberFormat="1" applyFont="1" applyFill="1" applyBorder="1" applyAlignment="1">
      <alignment vertical="center" wrapText="1"/>
      <protection/>
    </xf>
    <xf numFmtId="165" fontId="47" fillId="0" borderId="32" xfId="40" applyNumberFormat="1" applyFont="1" applyFill="1" applyBorder="1" applyAlignment="1">
      <alignment/>
    </xf>
    <xf numFmtId="0" fontId="55" fillId="0" borderId="23" xfId="56" applyFont="1" applyFill="1" applyBorder="1">
      <alignment/>
      <protection/>
    </xf>
    <xf numFmtId="165" fontId="55" fillId="0" borderId="23" xfId="56" applyNumberFormat="1" applyFont="1" applyFill="1" applyBorder="1">
      <alignment/>
      <protection/>
    </xf>
    <xf numFmtId="165" fontId="55" fillId="0" borderId="38" xfId="56" applyNumberFormat="1" applyFont="1" applyFill="1" applyBorder="1">
      <alignment/>
      <protection/>
    </xf>
    <xf numFmtId="165" fontId="55" fillId="0" borderId="15" xfId="40" applyNumberFormat="1" applyFont="1" applyFill="1" applyBorder="1" applyAlignment="1">
      <alignment/>
    </xf>
    <xf numFmtId="164" fontId="51" fillId="0" borderId="0" xfId="56" applyNumberFormat="1" applyFont="1" applyFill="1" applyBorder="1" applyAlignment="1" applyProtection="1">
      <alignment horizontal="centerContinuous" vertical="center"/>
      <protection/>
    </xf>
    <xf numFmtId="0" fontId="56" fillId="0" borderId="0" xfId="55" applyFont="1" applyFill="1" applyBorder="1" applyAlignment="1" applyProtection="1">
      <alignment horizontal="right"/>
      <protection/>
    </xf>
    <xf numFmtId="0" fontId="57" fillId="0" borderId="69" xfId="56" applyFont="1" applyFill="1" applyBorder="1" applyAlignment="1" applyProtection="1">
      <alignment horizontal="center" vertical="center" wrapText="1"/>
      <protection/>
    </xf>
    <xf numFmtId="0" fontId="57" fillId="0" borderId="58" xfId="56" applyFont="1" applyFill="1" applyBorder="1" applyAlignment="1" applyProtection="1">
      <alignment horizontal="center" vertical="center" wrapText="1"/>
      <protection/>
    </xf>
    <xf numFmtId="0" fontId="57" fillId="0" borderId="39" xfId="56" applyFont="1" applyFill="1" applyBorder="1" applyAlignment="1" applyProtection="1">
      <alignment horizontal="center" vertical="center" wrapText="1"/>
      <protection/>
    </xf>
    <xf numFmtId="0" fontId="57" fillId="0" borderId="15" xfId="56" applyFont="1" applyFill="1" applyBorder="1" applyAlignment="1" applyProtection="1">
      <alignment horizontal="center" vertical="center" wrapText="1"/>
      <protection/>
    </xf>
    <xf numFmtId="0" fontId="57" fillId="0" borderId="0" xfId="56" applyFont="1" applyFill="1" applyBorder="1" applyAlignment="1" applyProtection="1">
      <alignment horizontal="center" vertical="center" wrapText="1"/>
      <protection/>
    </xf>
    <xf numFmtId="0" fontId="52" fillId="0" borderId="0" xfId="56" applyFont="1" applyFill="1" applyBorder="1">
      <alignment/>
      <protection/>
    </xf>
    <xf numFmtId="0" fontId="58" fillId="0" borderId="37" xfId="56" applyFont="1" applyFill="1" applyBorder="1" applyAlignment="1" applyProtection="1">
      <alignment horizontal="center" vertical="center"/>
      <protection/>
    </xf>
    <xf numFmtId="0" fontId="58" fillId="0" borderId="39" xfId="56" applyFont="1" applyFill="1" applyBorder="1" applyAlignment="1" applyProtection="1">
      <alignment horizontal="center" vertical="center"/>
      <protection/>
    </xf>
    <xf numFmtId="0" fontId="58" fillId="0" borderId="15" xfId="56" applyFont="1" applyFill="1" applyBorder="1" applyAlignment="1">
      <alignment horizontal="center"/>
      <protection/>
    </xf>
    <xf numFmtId="0" fontId="9" fillId="0" borderId="45" xfId="56" applyFont="1" applyFill="1" applyBorder="1" applyAlignment="1" applyProtection="1">
      <alignment horizontal="center" vertical="center"/>
      <protection/>
    </xf>
    <xf numFmtId="165" fontId="9" fillId="0" borderId="80" xfId="40" applyNumberFormat="1" applyFont="1" applyBorder="1" applyAlignment="1">
      <alignment/>
    </xf>
    <xf numFmtId="0" fontId="52" fillId="0" borderId="25" xfId="56" applyFont="1" applyFill="1" applyBorder="1">
      <alignment/>
      <protection/>
    </xf>
    <xf numFmtId="0" fontId="9" fillId="0" borderId="35" xfId="56" applyFont="1" applyFill="1" applyBorder="1" applyAlignment="1" applyProtection="1">
      <alignment horizontal="center" vertical="center"/>
      <protection/>
    </xf>
    <xf numFmtId="165" fontId="9" fillId="0" borderId="47" xfId="40" applyNumberFormat="1" applyFont="1" applyBorder="1" applyAlignment="1">
      <alignment/>
    </xf>
    <xf numFmtId="0" fontId="52" fillId="0" borderId="21" xfId="56" applyFont="1" applyFill="1" applyBorder="1">
      <alignment/>
      <protection/>
    </xf>
    <xf numFmtId="165" fontId="0" fillId="0" borderId="47" xfId="40" applyNumberFormat="1" applyFont="1" applyBorder="1" applyAlignment="1">
      <alignment/>
    </xf>
    <xf numFmtId="0" fontId="52" fillId="0" borderId="43" xfId="56" applyFont="1" applyFill="1" applyBorder="1">
      <alignment/>
      <protection/>
    </xf>
    <xf numFmtId="165" fontId="59" fillId="0" borderId="44" xfId="56" applyNumberFormat="1" applyFont="1" applyFill="1" applyBorder="1">
      <alignment/>
      <protection/>
    </xf>
    <xf numFmtId="0" fontId="52" fillId="0" borderId="14" xfId="56" applyFont="1" applyFill="1" applyBorder="1">
      <alignment/>
      <protection/>
    </xf>
    <xf numFmtId="0" fontId="52" fillId="0" borderId="17" xfId="56" applyFont="1" applyFill="1" applyBorder="1">
      <alignment/>
      <protection/>
    </xf>
    <xf numFmtId="0" fontId="52" fillId="0" borderId="15" xfId="56" applyFont="1" applyFill="1" applyBorder="1">
      <alignment/>
      <protection/>
    </xf>
    <xf numFmtId="0" fontId="52" fillId="0" borderId="53" xfId="56" applyFont="1" applyFill="1" applyBorder="1">
      <alignment/>
      <protection/>
    </xf>
    <xf numFmtId="0" fontId="52" fillId="0" borderId="44" xfId="56" applyFont="1" applyFill="1" applyBorder="1">
      <alignment/>
      <protection/>
    </xf>
    <xf numFmtId="165" fontId="5" fillId="0" borderId="53" xfId="40" applyNumberFormat="1" applyFont="1" applyFill="1" applyBorder="1" applyAlignment="1">
      <alignment horizontal="center" vertical="center"/>
    </xf>
    <xf numFmtId="165" fontId="5" fillId="0" borderId="15" xfId="40" applyNumberFormat="1" applyFont="1" applyFill="1" applyBorder="1" applyAlignment="1">
      <alignment horizontal="center" vertical="center"/>
    </xf>
    <xf numFmtId="0" fontId="57" fillId="0" borderId="60" xfId="56" applyFont="1" applyFill="1" applyBorder="1" applyAlignment="1" applyProtection="1">
      <alignment horizontal="center" vertical="center" wrapText="1"/>
      <protection/>
    </xf>
    <xf numFmtId="0" fontId="57" fillId="0" borderId="26" xfId="56" applyFont="1" applyFill="1" applyBorder="1" applyAlignment="1" applyProtection="1">
      <alignment horizontal="center" vertical="center" wrapText="1"/>
      <protection/>
    </xf>
    <xf numFmtId="0" fontId="57" fillId="0" borderId="30" xfId="56" applyFont="1" applyFill="1" applyBorder="1" applyAlignment="1" applyProtection="1">
      <alignment horizontal="center" vertical="center" wrapText="1"/>
      <protection/>
    </xf>
    <xf numFmtId="0" fontId="57" fillId="0" borderId="15" xfId="56" applyFont="1" applyFill="1" applyBorder="1" applyAlignment="1">
      <alignment horizontal="center" vertical="center"/>
      <protection/>
    </xf>
    <xf numFmtId="0" fontId="57" fillId="0" borderId="16" xfId="56" applyFont="1" applyFill="1" applyBorder="1" applyAlignment="1">
      <alignment horizontal="center" vertical="center"/>
      <protection/>
    </xf>
    <xf numFmtId="0" fontId="58" fillId="0" borderId="22" xfId="56" applyFont="1" applyFill="1" applyBorder="1" applyAlignment="1" applyProtection="1">
      <alignment horizontal="center" vertical="center"/>
      <protection/>
    </xf>
    <xf numFmtId="0" fontId="58" fillId="0" borderId="23" xfId="56" applyFont="1" applyFill="1" applyBorder="1" applyAlignment="1" applyProtection="1">
      <alignment horizontal="center" vertical="center"/>
      <protection/>
    </xf>
    <xf numFmtId="0" fontId="58" fillId="0" borderId="24" xfId="56" applyFont="1" applyFill="1" applyBorder="1" applyAlignment="1" applyProtection="1">
      <alignment horizontal="center" vertical="center"/>
      <protection/>
    </xf>
    <xf numFmtId="0" fontId="58" fillId="0" borderId="40" xfId="56" applyFont="1" applyFill="1" applyBorder="1" applyAlignment="1">
      <alignment horizontal="center"/>
      <protection/>
    </xf>
    <xf numFmtId="0" fontId="58" fillId="0" borderId="81" xfId="56" applyFont="1" applyFill="1" applyBorder="1" applyAlignment="1">
      <alignment horizontal="center"/>
      <protection/>
    </xf>
    <xf numFmtId="0" fontId="58" fillId="0" borderId="60" xfId="56" applyFont="1" applyFill="1" applyBorder="1" applyAlignment="1" applyProtection="1">
      <alignment horizontal="center" vertical="center"/>
      <protection/>
    </xf>
    <xf numFmtId="0" fontId="58" fillId="0" borderId="26" xfId="56" applyFont="1" applyFill="1" applyBorder="1" applyProtection="1">
      <alignment/>
      <protection/>
    </xf>
    <xf numFmtId="0" fontId="58" fillId="0" borderId="41" xfId="56" applyFont="1" applyFill="1" applyBorder="1" applyAlignment="1" applyProtection="1">
      <alignment horizontal="center" vertical="center"/>
      <protection/>
    </xf>
    <xf numFmtId="0" fontId="58" fillId="0" borderId="21" xfId="56" applyFont="1" applyFill="1" applyBorder="1" applyProtection="1">
      <alignment/>
      <protection/>
    </xf>
    <xf numFmtId="0" fontId="59" fillId="0" borderId="0" xfId="56" applyFont="1" applyFill="1">
      <alignment/>
      <protection/>
    </xf>
    <xf numFmtId="0" fontId="58" fillId="0" borderId="21" xfId="56" applyFont="1" applyFill="1" applyBorder="1" applyAlignment="1" applyProtection="1">
      <alignment wrapText="1"/>
      <protection/>
    </xf>
    <xf numFmtId="0" fontId="58" fillId="0" borderId="78" xfId="56" applyFont="1" applyFill="1" applyBorder="1" applyAlignment="1" applyProtection="1">
      <alignment horizontal="center" vertical="center"/>
      <protection/>
    </xf>
    <xf numFmtId="0" fontId="58" fillId="0" borderId="43" xfId="56" applyFont="1" applyFill="1" applyBorder="1" applyProtection="1">
      <alignment/>
      <protection/>
    </xf>
    <xf numFmtId="0" fontId="52" fillId="0" borderId="0" xfId="56" applyFont="1" applyFill="1">
      <alignment/>
      <protection/>
    </xf>
    <xf numFmtId="0" fontId="51" fillId="0" borderId="0" xfId="56" applyFont="1" applyFill="1">
      <alignment/>
      <protection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5" fillId="24" borderId="15" xfId="0" applyFont="1" applyFill="1" applyBorder="1" applyAlignment="1">
      <alignment horizontal="center"/>
    </xf>
    <xf numFmtId="3" fontId="32" fillId="24" borderId="13" xfId="0" applyNumberFormat="1" applyFont="1" applyFill="1" applyBorder="1" applyAlignment="1">
      <alignment vertical="center"/>
    </xf>
    <xf numFmtId="3" fontId="60" fillId="0" borderId="0" xfId="0" applyNumberFormat="1" applyFont="1" applyBorder="1" applyAlignment="1">
      <alignment/>
    </xf>
    <xf numFmtId="0" fontId="61" fillId="0" borderId="0" xfId="0" applyFont="1" applyAlignment="1">
      <alignment/>
    </xf>
    <xf numFmtId="3" fontId="5" fillId="24" borderId="32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/>
    </xf>
    <xf numFmtId="4" fontId="82" fillId="0" borderId="15" xfId="0" applyNumberFormat="1" applyFont="1" applyBorder="1" applyAlignment="1">
      <alignment horizontal="center"/>
    </xf>
    <xf numFmtId="3" fontId="82" fillId="0" borderId="15" xfId="0" applyNumberFormat="1" applyFont="1" applyBorder="1" applyAlignment="1">
      <alignment horizontal="right"/>
    </xf>
    <xf numFmtId="3" fontId="82" fillId="24" borderId="15" xfId="0" applyNumberFormat="1" applyFont="1" applyFill="1" applyBorder="1" applyAlignment="1">
      <alignment horizontal="right"/>
    </xf>
    <xf numFmtId="3" fontId="83" fillId="0" borderId="0" xfId="0" applyNumberFormat="1" applyFont="1" applyBorder="1" applyAlignment="1">
      <alignment/>
    </xf>
    <xf numFmtId="0" fontId="84" fillId="0" borderId="0" xfId="0" applyFont="1" applyAlignment="1">
      <alignment/>
    </xf>
    <xf numFmtId="3" fontId="11" fillId="0" borderId="15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right"/>
    </xf>
    <xf numFmtId="3" fontId="11" fillId="24" borderId="15" xfId="0" applyNumberFormat="1" applyFont="1" applyFill="1" applyBorder="1" applyAlignment="1">
      <alignment horizontal="right"/>
    </xf>
    <xf numFmtId="3" fontId="62" fillId="0" borderId="0" xfId="0" applyNumberFormat="1" applyFont="1" applyBorder="1" applyAlignment="1">
      <alignment/>
    </xf>
    <xf numFmtId="3" fontId="9" fillId="0" borderId="25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right"/>
    </xf>
    <xf numFmtId="3" fontId="9" fillId="24" borderId="25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9" fillId="0" borderId="21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right"/>
    </xf>
    <xf numFmtId="3" fontId="9" fillId="0" borderId="43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right"/>
    </xf>
    <xf numFmtId="3" fontId="9" fillId="24" borderId="43" xfId="0" applyNumberFormat="1" applyFont="1" applyFill="1" applyBorder="1" applyAlignment="1">
      <alignment horizontal="right"/>
    </xf>
    <xf numFmtId="3" fontId="10" fillId="0" borderId="15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right"/>
    </xf>
    <xf numFmtId="3" fontId="10" fillId="24" borderId="15" xfId="0" applyNumberFormat="1" applyFont="1" applyFill="1" applyBorder="1" applyAlignment="1">
      <alignment horizontal="right"/>
    </xf>
    <xf numFmtId="3" fontId="63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24" borderId="15" xfId="0" applyNumberFormat="1" applyFont="1" applyFill="1" applyBorder="1" applyAlignment="1">
      <alignment/>
    </xf>
    <xf numFmtId="0" fontId="10" fillId="0" borderId="15" xfId="0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3" fontId="10" fillId="24" borderId="15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3" fontId="3" fillId="24" borderId="0" xfId="0" applyNumberFormat="1" applyFont="1" applyFill="1" applyBorder="1" applyAlignment="1">
      <alignment/>
    </xf>
    <xf numFmtId="1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0" fillId="24" borderId="0" xfId="0" applyNumberFormat="1" applyFill="1" applyBorder="1" applyAlignment="1">
      <alignment/>
    </xf>
    <xf numFmtId="3" fontId="9" fillId="0" borderId="43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164" fontId="59" fillId="0" borderId="0" xfId="0" applyNumberFormat="1" applyFont="1" applyFill="1" applyAlignment="1">
      <alignment horizontal="center" vertical="center" wrapText="1"/>
    </xf>
    <xf numFmtId="164" fontId="45" fillId="0" borderId="0" xfId="0" applyNumberFormat="1" applyFont="1" applyFill="1" applyAlignment="1">
      <alignment horizontal="righ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 applyProtection="1">
      <alignment vertical="center" wrapText="1"/>
      <protection locked="0"/>
    </xf>
    <xf numFmtId="164" fontId="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 applyProtection="1">
      <alignment vertical="center" wrapText="1"/>
      <protection locked="0"/>
    </xf>
    <xf numFmtId="164" fontId="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0" applyFont="1" applyFill="1" applyBorder="1" applyAlignment="1" applyProtection="1">
      <alignment vertical="center" wrapText="1"/>
      <protection locked="0"/>
    </xf>
    <xf numFmtId="164" fontId="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21" xfId="0" applyFont="1" applyFill="1" applyBorder="1" applyAlignment="1" applyProtection="1">
      <alignment vertical="center" wrapText="1"/>
      <protection locked="0"/>
    </xf>
    <xf numFmtId="164" fontId="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4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 applyProtection="1">
      <alignment vertical="center" wrapText="1"/>
      <protection locked="0"/>
    </xf>
    <xf numFmtId="164" fontId="64" fillId="0" borderId="21" xfId="0" applyNumberFormat="1" applyFont="1" applyFill="1" applyBorder="1" applyAlignment="1">
      <alignment horizontal="right" vertical="center" wrapText="1"/>
    </xf>
    <xf numFmtId="3" fontId="64" fillId="0" borderId="31" xfId="0" applyNumberFormat="1" applyFont="1" applyFill="1" applyBorder="1" applyAlignment="1">
      <alignment horizontal="right" vertical="center" wrapText="1"/>
    </xf>
    <xf numFmtId="16" fontId="9" fillId="0" borderId="41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164" fontId="9" fillId="0" borderId="21" xfId="0" applyNumberFormat="1" applyFont="1" applyFill="1" applyBorder="1" applyAlignment="1">
      <alignment horizontal="right" vertical="center" wrapText="1"/>
    </xf>
    <xf numFmtId="3" fontId="9" fillId="0" borderId="31" xfId="0" applyNumberFormat="1" applyFont="1" applyFill="1" applyBorder="1" applyAlignment="1">
      <alignment horizontal="right" vertical="center" wrapText="1"/>
    </xf>
    <xf numFmtId="164" fontId="9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78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 applyProtection="1">
      <alignment vertical="center" wrapText="1"/>
      <protection locked="0"/>
    </xf>
    <xf numFmtId="164" fontId="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41" xfId="0" applyNumberFormat="1" applyFont="1" applyFill="1" applyBorder="1" applyAlignment="1">
      <alignment horizontal="center" vertical="center" wrapText="1"/>
    </xf>
    <xf numFmtId="164" fontId="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 applyProtection="1">
      <alignment vertical="center" wrapText="1"/>
      <protection locked="0"/>
    </xf>
    <xf numFmtId="164" fontId="6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 applyProtection="1">
      <alignment vertical="center" wrapText="1"/>
      <protection locked="0"/>
    </xf>
    <xf numFmtId="164" fontId="6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165" fontId="58" fillId="0" borderId="61" xfId="42" applyNumberFormat="1" applyFont="1" applyFill="1" applyBorder="1" applyAlignment="1" applyProtection="1">
      <alignment/>
      <protection locked="0"/>
    </xf>
    <xf numFmtId="165" fontId="58" fillId="0" borderId="60" xfId="42" applyNumberFormat="1" applyFont="1" applyFill="1" applyBorder="1" applyAlignment="1">
      <alignment/>
    </xf>
    <xf numFmtId="165" fontId="58" fillId="0" borderId="26" xfId="42" applyNumberFormat="1" applyFont="1" applyFill="1" applyBorder="1" applyAlignment="1">
      <alignment/>
    </xf>
    <xf numFmtId="165" fontId="58" fillId="0" borderId="30" xfId="42" applyNumberFormat="1" applyFont="1" applyFill="1" applyBorder="1" applyAlignment="1">
      <alignment/>
    </xf>
    <xf numFmtId="165" fontId="58" fillId="0" borderId="62" xfId="42" applyNumberFormat="1" applyFont="1" applyFill="1" applyBorder="1" applyAlignment="1" applyProtection="1">
      <alignment/>
      <protection locked="0"/>
    </xf>
    <xf numFmtId="165" fontId="58" fillId="0" borderId="41" xfId="42" applyNumberFormat="1" applyFont="1" applyFill="1" applyBorder="1" applyAlignment="1">
      <alignment/>
    </xf>
    <xf numFmtId="165" fontId="58" fillId="0" borderId="21" xfId="42" applyNumberFormat="1" applyFont="1" applyFill="1" applyBorder="1" applyAlignment="1">
      <alignment/>
    </xf>
    <xf numFmtId="165" fontId="58" fillId="0" borderId="31" xfId="42" applyNumberFormat="1" applyFont="1" applyFill="1" applyBorder="1" applyAlignment="1">
      <alignment/>
    </xf>
    <xf numFmtId="165" fontId="58" fillId="0" borderId="49" xfId="42" applyNumberFormat="1" applyFont="1" applyFill="1" applyBorder="1" applyAlignment="1" applyProtection="1">
      <alignment/>
      <protection locked="0"/>
    </xf>
    <xf numFmtId="165" fontId="58" fillId="0" borderId="50" xfId="42" applyNumberFormat="1" applyFont="1" applyFill="1" applyBorder="1" applyAlignment="1">
      <alignment/>
    </xf>
    <xf numFmtId="165" fontId="58" fillId="0" borderId="33" xfId="42" applyNumberFormat="1" applyFont="1" applyFill="1" applyBorder="1" applyAlignment="1">
      <alignment/>
    </xf>
    <xf numFmtId="165" fontId="58" fillId="0" borderId="34" xfId="42" applyNumberFormat="1" applyFont="1" applyFill="1" applyBorder="1" applyAlignment="1">
      <alignment/>
    </xf>
    <xf numFmtId="165" fontId="51" fillId="0" borderId="24" xfId="42" applyNumberFormat="1" applyFont="1" applyFill="1" applyBorder="1" applyAlignment="1" applyProtection="1">
      <alignment/>
      <protection/>
    </xf>
    <xf numFmtId="165" fontId="51" fillId="0" borderId="79" xfId="42" applyNumberFormat="1" applyFont="1" applyFill="1" applyBorder="1" applyAlignment="1" applyProtection="1">
      <alignment/>
      <protection/>
    </xf>
    <xf numFmtId="165" fontId="51" fillId="0" borderId="15" xfId="42" applyNumberFormat="1" applyFont="1" applyFill="1" applyBorder="1" applyAlignment="1">
      <alignment/>
    </xf>
    <xf numFmtId="9" fontId="51" fillId="0" borderId="15" xfId="42" applyNumberFormat="1" applyFont="1" applyFill="1" applyBorder="1" applyAlignment="1">
      <alignment horizontal="center"/>
    </xf>
    <xf numFmtId="169" fontId="51" fillId="0" borderId="15" xfId="42" applyNumberFormat="1" applyFont="1" applyFill="1" applyBorder="1" applyAlignment="1">
      <alignment/>
    </xf>
    <xf numFmtId="0" fontId="12" fillId="0" borderId="36" xfId="0" applyFont="1" applyBorder="1" applyAlignment="1">
      <alignment wrapText="1"/>
    </xf>
    <xf numFmtId="0" fontId="23" fillId="24" borderId="55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17" fillId="24" borderId="45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wrapText="1"/>
    </xf>
    <xf numFmtId="0" fontId="13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 wrapText="1"/>
    </xf>
    <xf numFmtId="3" fontId="5" fillId="24" borderId="17" xfId="0" applyNumberFormat="1" applyFont="1" applyFill="1" applyBorder="1" applyAlignment="1">
      <alignment horizontal="left" wrapText="1"/>
    </xf>
    <xf numFmtId="3" fontId="5" fillId="24" borderId="27" xfId="0" applyNumberFormat="1" applyFont="1" applyFill="1" applyBorder="1" applyAlignment="1">
      <alignment horizontal="left" wrapText="1"/>
    </xf>
    <xf numFmtId="3" fontId="5" fillId="24" borderId="81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5" fillId="0" borderId="17" xfId="0" applyFont="1" applyBorder="1" applyAlignment="1">
      <alignment horizontal="left" wrapText="1"/>
    </xf>
    <xf numFmtId="0" fontId="25" fillId="0" borderId="53" xfId="0" applyFont="1" applyBorder="1" applyAlignment="1">
      <alignment horizontal="left" wrapText="1"/>
    </xf>
    <xf numFmtId="0" fontId="25" fillId="0" borderId="44" xfId="0" applyFont="1" applyBorder="1" applyAlignment="1">
      <alignment horizontal="left" wrapText="1"/>
    </xf>
    <xf numFmtId="0" fontId="10" fillId="0" borderId="17" xfId="0" applyFont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0" fillId="0" borderId="17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4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24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32" fillId="0" borderId="19" xfId="0" applyFont="1" applyBorder="1" applyAlignment="1">
      <alignment horizontal="left"/>
    </xf>
    <xf numFmtId="0" fontId="32" fillId="0" borderId="47" xfId="0" applyFont="1" applyBorder="1" applyAlignment="1">
      <alignment horizontal="left"/>
    </xf>
    <xf numFmtId="0" fontId="32" fillId="0" borderId="74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64" xfId="0" applyFont="1" applyBorder="1" applyAlignment="1">
      <alignment horizontal="left"/>
    </xf>
    <xf numFmtId="0" fontId="10" fillId="0" borderId="84" xfId="0" applyFont="1" applyBorder="1" applyAlignment="1">
      <alignment horizontal="left"/>
    </xf>
    <xf numFmtId="0" fontId="82" fillId="0" borderId="17" xfId="0" applyFont="1" applyBorder="1" applyAlignment="1">
      <alignment horizontal="left"/>
    </xf>
    <xf numFmtId="0" fontId="82" fillId="0" borderId="53" xfId="0" applyFont="1" applyBorder="1" applyAlignment="1">
      <alignment horizontal="left"/>
    </xf>
    <xf numFmtId="0" fontId="82" fillId="0" borderId="44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44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11" borderId="13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3" fillId="0" borderId="39" xfId="0" applyFont="1" applyBorder="1" applyAlignment="1">
      <alignment horizontal="center" vertical="center" wrapText="1"/>
    </xf>
    <xf numFmtId="0" fontId="22" fillId="0" borderId="8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5" fillId="0" borderId="4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13" fillId="0" borderId="4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4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49" fontId="7" fillId="24" borderId="85" xfId="57" applyNumberFormat="1" applyFont="1" applyFill="1" applyBorder="1" applyAlignment="1">
      <alignment horizontal="left" vertical="center" wrapText="1" indent="2"/>
      <protection/>
    </xf>
    <xf numFmtId="49" fontId="7" fillId="24" borderId="66" xfId="57" applyNumberFormat="1" applyFont="1" applyFill="1" applyBorder="1" applyAlignment="1">
      <alignment horizontal="left" vertical="center" wrapText="1" indent="2"/>
      <protection/>
    </xf>
    <xf numFmtId="49" fontId="44" fillId="0" borderId="0" xfId="57" applyNumberFormat="1" applyFont="1" applyFill="1" applyBorder="1" applyAlignment="1">
      <alignment horizontal="center"/>
      <protection/>
    </xf>
    <xf numFmtId="49" fontId="5" fillId="0" borderId="86" xfId="57" applyNumberFormat="1" applyFont="1" applyFill="1" applyBorder="1" applyAlignment="1">
      <alignment horizontal="center" vertical="center" wrapText="1"/>
      <protection/>
    </xf>
    <xf numFmtId="49" fontId="5" fillId="0" borderId="87" xfId="57" applyNumberFormat="1" applyFont="1" applyFill="1" applyBorder="1" applyAlignment="1">
      <alignment horizontal="center" vertical="center" wrapText="1"/>
      <protection/>
    </xf>
    <xf numFmtId="164" fontId="5" fillId="0" borderId="88" xfId="57" applyNumberFormat="1" applyFont="1" applyFill="1" applyBorder="1" applyAlignment="1">
      <alignment horizontal="center" vertical="center"/>
      <protection/>
    </xf>
    <xf numFmtId="164" fontId="5" fillId="0" borderId="89" xfId="57" applyNumberFormat="1" applyFont="1" applyFill="1" applyBorder="1" applyAlignment="1">
      <alignment horizontal="center" vertical="center"/>
      <protection/>
    </xf>
    <xf numFmtId="164" fontId="5" fillId="0" borderId="88" xfId="57" applyNumberFormat="1" applyFont="1" applyFill="1" applyBorder="1" applyAlignment="1">
      <alignment horizontal="center" vertical="center" wrapText="1"/>
      <protection/>
    </xf>
    <xf numFmtId="164" fontId="5" fillId="0" borderId="89" xfId="57" applyNumberFormat="1" applyFont="1" applyFill="1" applyBorder="1" applyAlignment="1">
      <alignment horizontal="center" vertical="center" wrapText="1"/>
      <protection/>
    </xf>
    <xf numFmtId="164" fontId="5" fillId="0" borderId="90" xfId="57" applyNumberFormat="1" applyFont="1" applyFill="1" applyBorder="1" applyAlignment="1">
      <alignment horizontal="center" vertical="center"/>
      <protection/>
    </xf>
    <xf numFmtId="164" fontId="5" fillId="0" borderId="91" xfId="57" applyNumberFormat="1" applyFont="1" applyFill="1" applyBorder="1" applyAlignment="1">
      <alignment horizontal="center" vertical="center"/>
      <protection/>
    </xf>
    <xf numFmtId="164" fontId="5" fillId="0" borderId="92" xfId="57" applyNumberFormat="1" applyFont="1" applyFill="1" applyBorder="1" applyAlignment="1">
      <alignment horizontal="center" vertical="center"/>
      <protection/>
    </xf>
    <xf numFmtId="164" fontId="5" fillId="0" borderId="0" xfId="56" applyNumberFormat="1" applyFont="1" applyFill="1" applyBorder="1" applyAlignment="1" applyProtection="1">
      <alignment horizontal="center" vertical="center"/>
      <protection/>
    </xf>
    <xf numFmtId="0" fontId="5" fillId="0" borderId="17" xfId="56" applyFont="1" applyFill="1" applyBorder="1" applyAlignment="1" applyProtection="1">
      <alignment horizontal="left" vertical="center" wrapText="1"/>
      <protection/>
    </xf>
    <xf numFmtId="0" fontId="5" fillId="0" borderId="53" xfId="56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51" fillId="0" borderId="0" xfId="0" applyNumberFormat="1" applyFont="1" applyFill="1" applyBorder="1" applyAlignment="1">
      <alignment horizontal="center" vertical="center" wrapText="1"/>
    </xf>
    <xf numFmtId="164" fontId="59" fillId="0" borderId="27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justify" vertical="center" wrapText="1"/>
    </xf>
    <xf numFmtId="3" fontId="0" fillId="0" borderId="0" xfId="0" applyNumberFormat="1" applyAlignment="1">
      <alignment horizontal="left"/>
    </xf>
    <xf numFmtId="3" fontId="9" fillId="0" borderId="0" xfId="0" applyNumberFormat="1" applyFont="1" applyAlignment="1">
      <alignment horizontal="left" vertical="center" wrapText="1"/>
    </xf>
    <xf numFmtId="3" fontId="9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vertical="center" wrapText="1"/>
    </xf>
    <xf numFmtId="3" fontId="0" fillId="0" borderId="0" xfId="0" applyNumberFormat="1" applyAlignment="1">
      <alignment horizontal="left" wrapText="1"/>
    </xf>
    <xf numFmtId="3" fontId="9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9" fillId="0" borderId="27" xfId="0" applyFont="1" applyBorder="1" applyAlignment="1">
      <alignment horizontal="right"/>
    </xf>
    <xf numFmtId="0" fontId="44" fillId="0" borderId="37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81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53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93" xfId="0" applyFont="1" applyBorder="1" applyAlignment="1">
      <alignment horizontal="center"/>
    </xf>
    <xf numFmtId="0" fontId="44" fillId="0" borderId="67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94" xfId="0" applyFont="1" applyBorder="1" applyAlignment="1">
      <alignment horizontal="center"/>
    </xf>
    <xf numFmtId="0" fontId="44" fillId="0" borderId="95" xfId="0" applyFont="1" applyBorder="1" applyAlignment="1">
      <alignment horizontal="center"/>
    </xf>
    <xf numFmtId="0" fontId="49" fillId="0" borderId="17" xfId="0" applyFont="1" applyBorder="1" applyAlignment="1">
      <alignment vertical="center" wrapText="1"/>
    </xf>
    <xf numFmtId="0" fontId="49" fillId="0" borderId="53" xfId="0" applyFont="1" applyBorder="1" applyAlignment="1">
      <alignment vertical="center" wrapText="1"/>
    </xf>
    <xf numFmtId="0" fontId="49" fillId="0" borderId="44" xfId="0" applyFont="1" applyBorder="1" applyAlignment="1">
      <alignment vertical="center" wrapText="1"/>
    </xf>
    <xf numFmtId="165" fontId="49" fillId="0" borderId="17" xfId="40" applyNumberFormat="1" applyFont="1" applyBorder="1" applyAlignment="1">
      <alignment horizontal="center"/>
    </xf>
    <xf numFmtId="165" fontId="49" fillId="0" borderId="44" xfId="40" applyNumberFormat="1" applyFont="1" applyBorder="1" applyAlignment="1">
      <alignment horizontal="center"/>
    </xf>
    <xf numFmtId="165" fontId="49" fillId="0" borderId="17" xfId="40" applyNumberFormat="1" applyFont="1" applyFill="1" applyBorder="1" applyAlignment="1">
      <alignment horizontal="center"/>
    </xf>
    <xf numFmtId="165" fontId="49" fillId="0" borderId="44" xfId="40" applyNumberFormat="1" applyFont="1" applyFill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53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165" fontId="50" fillId="0" borderId="17" xfId="40" applyNumberFormat="1" applyFont="1" applyBorder="1" applyAlignment="1">
      <alignment horizontal="center"/>
    </xf>
    <xf numFmtId="165" fontId="50" fillId="0" borderId="44" xfId="40" applyNumberFormat="1" applyFont="1" applyBorder="1" applyAlignment="1">
      <alignment horizontal="center"/>
    </xf>
    <xf numFmtId="165" fontId="50" fillId="0" borderId="40" xfId="40" applyNumberFormat="1" applyFont="1" applyBorder="1" applyAlignment="1">
      <alignment horizontal="center"/>
    </xf>
    <xf numFmtId="165" fontId="50" fillId="0" borderId="81" xfId="40" applyNumberFormat="1" applyFont="1" applyBorder="1" applyAlignment="1">
      <alignment horizontal="center"/>
    </xf>
    <xf numFmtId="164" fontId="51" fillId="0" borderId="0" xfId="56" applyNumberFormat="1" applyFont="1" applyFill="1" applyBorder="1" applyAlignment="1" applyProtection="1">
      <alignment horizontal="center" vertical="center" wrapText="1"/>
      <protection/>
    </xf>
    <xf numFmtId="0" fontId="53" fillId="0" borderId="27" xfId="55" applyFont="1" applyFill="1" applyBorder="1" applyAlignment="1" applyProtection="1">
      <alignment horizontal="right"/>
      <protection/>
    </xf>
    <xf numFmtId="0" fontId="54" fillId="0" borderId="27" xfId="55" applyFont="1" applyFill="1" applyBorder="1" applyAlignment="1" applyProtection="1">
      <alignment horizontal="right"/>
      <protection/>
    </xf>
    <xf numFmtId="0" fontId="55" fillId="0" borderId="65" xfId="56" applyFont="1" applyFill="1" applyBorder="1" applyAlignment="1">
      <alignment horizontal="center" vertical="center" wrapText="1"/>
      <protection/>
    </xf>
    <xf numFmtId="0" fontId="55" fillId="0" borderId="85" xfId="56" applyFont="1" applyFill="1" applyBorder="1" applyAlignment="1">
      <alignment horizontal="center" vertical="center" wrapText="1"/>
      <protection/>
    </xf>
    <xf numFmtId="0" fontId="55" fillId="0" borderId="28" xfId="56" applyFont="1" applyFill="1" applyBorder="1" applyAlignment="1">
      <alignment horizontal="center" vertical="center" wrapText="1"/>
      <protection/>
    </xf>
    <xf numFmtId="0" fontId="55" fillId="0" borderId="66" xfId="56" applyFont="1" applyFill="1" applyBorder="1" applyAlignment="1">
      <alignment horizontal="center" vertical="center" wrapText="1"/>
      <protection/>
    </xf>
    <xf numFmtId="0" fontId="55" fillId="0" borderId="61" xfId="56" applyFont="1" applyFill="1" applyBorder="1" applyAlignment="1">
      <alignment horizontal="center" vertical="center" wrapText="1"/>
      <protection/>
    </xf>
    <xf numFmtId="0" fontId="55" fillId="0" borderId="80" xfId="56" applyFont="1" applyFill="1" applyBorder="1" applyAlignment="1">
      <alignment horizontal="center" vertical="center" wrapText="1"/>
      <protection/>
    </xf>
    <xf numFmtId="0" fontId="55" fillId="0" borderId="96" xfId="56" applyFont="1" applyFill="1" applyBorder="1" applyAlignment="1">
      <alignment horizontal="center" vertical="center" wrapText="1"/>
      <protection/>
    </xf>
    <xf numFmtId="0" fontId="55" fillId="0" borderId="29" xfId="56" applyFont="1" applyFill="1" applyBorder="1" applyAlignment="1">
      <alignment horizontal="center" vertical="center" wrapText="1"/>
      <protection/>
    </xf>
    <xf numFmtId="0" fontId="55" fillId="0" borderId="79" xfId="56" applyFont="1" applyFill="1" applyBorder="1" applyAlignment="1">
      <alignment horizontal="center" vertical="center" wrapText="1"/>
      <protection/>
    </xf>
    <xf numFmtId="0" fontId="57" fillId="0" borderId="22" xfId="56" applyFont="1" applyFill="1" applyBorder="1" applyAlignment="1" applyProtection="1">
      <alignment horizontal="center" vertical="center" wrapText="1"/>
      <protection/>
    </xf>
    <xf numFmtId="0" fontId="57" fillId="0" borderId="23" xfId="56" applyFont="1" applyFill="1" applyBorder="1" applyAlignment="1" applyProtection="1">
      <alignment horizontal="center" vertical="center" wrapText="1"/>
      <protection/>
    </xf>
    <xf numFmtId="0" fontId="57" fillId="0" borderId="24" xfId="56" applyFont="1" applyFill="1" applyBorder="1" applyAlignment="1" applyProtection="1">
      <alignment horizontal="center" vertical="center" wrapText="1"/>
      <protection/>
    </xf>
    <xf numFmtId="0" fontId="58" fillId="0" borderId="59" xfId="56" applyFont="1" applyFill="1" applyBorder="1" applyAlignment="1" applyProtection="1">
      <alignment horizontal="center" vertical="center"/>
      <protection/>
    </xf>
    <xf numFmtId="0" fontId="58" fillId="0" borderId="54" xfId="56" applyFont="1" applyFill="1" applyBorder="1" applyAlignment="1" applyProtection="1">
      <alignment horizontal="center" vertical="center"/>
      <protection/>
    </xf>
    <xf numFmtId="0" fontId="58" fillId="0" borderId="95" xfId="56" applyFont="1" applyFill="1" applyBorder="1" applyAlignment="1" applyProtection="1">
      <alignment horizontal="center" vertical="center"/>
      <protection/>
    </xf>
    <xf numFmtId="0" fontId="9" fillId="0" borderId="96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9" fillId="0" borderId="74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9" fillId="0" borderId="47" xfId="0" applyFont="1" applyBorder="1" applyAlignment="1">
      <alignment horizontal="left" wrapText="1"/>
    </xf>
    <xf numFmtId="0" fontId="9" fillId="0" borderId="73" xfId="0" applyFont="1" applyBorder="1" applyAlignment="1">
      <alignment horizontal="left" wrapText="1"/>
    </xf>
    <xf numFmtId="0" fontId="9" fillId="0" borderId="74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74" xfId="0" applyBorder="1" applyAlignment="1">
      <alignment wrapText="1"/>
    </xf>
    <xf numFmtId="0" fontId="51" fillId="0" borderId="93" xfId="56" applyFont="1" applyFill="1" applyBorder="1" applyAlignment="1">
      <alignment horizontal="center" wrapText="1"/>
      <protection/>
    </xf>
    <xf numFmtId="0" fontId="51" fillId="0" borderId="66" xfId="56" applyFont="1" applyFill="1" applyBorder="1" applyAlignment="1">
      <alignment horizontal="center" wrapText="1"/>
      <protection/>
    </xf>
    <xf numFmtId="0" fontId="51" fillId="0" borderId="79" xfId="56" applyFont="1" applyFill="1" applyBorder="1" applyAlignment="1">
      <alignment horizontal="center" wrapText="1"/>
      <protection/>
    </xf>
    <xf numFmtId="0" fontId="9" fillId="0" borderId="20" xfId="0" applyFont="1" applyBorder="1" applyAlignment="1">
      <alignment horizontal="left" wrapText="1"/>
    </xf>
    <xf numFmtId="0" fontId="9" fillId="0" borderId="64" xfId="0" applyFont="1" applyBorder="1" applyAlignment="1">
      <alignment horizontal="left" wrapText="1"/>
    </xf>
    <xf numFmtId="0" fontId="9" fillId="0" borderId="97" xfId="0" applyFont="1" applyBorder="1" applyAlignment="1">
      <alignment horizontal="left" wrapText="1"/>
    </xf>
    <xf numFmtId="0" fontId="59" fillId="0" borderId="22" xfId="56" applyFont="1" applyFill="1" applyBorder="1" applyAlignment="1">
      <alignment horizontal="center" wrapText="1"/>
      <protection/>
    </xf>
    <xf numFmtId="0" fontId="59" fillId="0" borderId="23" xfId="56" applyFont="1" applyFill="1" applyBorder="1" applyAlignment="1">
      <alignment horizontal="center" wrapText="1"/>
      <protection/>
    </xf>
    <xf numFmtId="0" fontId="59" fillId="0" borderId="24" xfId="56" applyFont="1" applyFill="1" applyBorder="1" applyAlignment="1">
      <alignment horizontal="center" wrapText="1"/>
      <protection/>
    </xf>
    <xf numFmtId="0" fontId="52" fillId="0" borderId="17" xfId="56" applyFont="1" applyFill="1" applyBorder="1" applyAlignment="1">
      <alignment horizontal="center" wrapText="1"/>
      <protection/>
    </xf>
    <xf numFmtId="0" fontId="52" fillId="0" borderId="53" xfId="56" applyFont="1" applyFill="1" applyBorder="1" applyAlignment="1">
      <alignment horizontal="center" wrapText="1"/>
      <protection/>
    </xf>
    <xf numFmtId="0" fontId="52" fillId="0" borderId="44" xfId="56" applyFont="1" applyFill="1" applyBorder="1" applyAlignment="1">
      <alignment horizontal="center" wrapText="1"/>
      <protection/>
    </xf>
    <xf numFmtId="0" fontId="51" fillId="0" borderId="22" xfId="56" applyFont="1" applyFill="1" applyBorder="1" applyAlignment="1" applyProtection="1">
      <alignment horizontal="left"/>
      <protection/>
    </xf>
    <xf numFmtId="0" fontId="51" fillId="0" borderId="23" xfId="56" applyFont="1" applyFill="1" applyBorder="1" applyAlignment="1" applyProtection="1">
      <alignment horizontal="left"/>
      <protection/>
    </xf>
    <xf numFmtId="0" fontId="51" fillId="0" borderId="17" xfId="56" applyFont="1" applyFill="1" applyBorder="1" applyAlignment="1">
      <alignment horizontal="center" wrapText="1"/>
      <protection/>
    </xf>
    <xf numFmtId="0" fontId="51" fillId="0" borderId="44" xfId="56" applyFont="1" applyFill="1" applyBorder="1" applyAlignment="1">
      <alignment horizontal="center" wrapText="1"/>
      <protection/>
    </xf>
    <xf numFmtId="0" fontId="51" fillId="0" borderId="17" xfId="56" applyFont="1" applyFill="1" applyBorder="1" applyAlignment="1">
      <alignment horizontal="center"/>
      <protection/>
    </xf>
    <xf numFmtId="0" fontId="51" fillId="0" borderId="53" xfId="56" applyFont="1" applyFill="1" applyBorder="1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_Adósságotkeletkeztető1" xfId="55"/>
    <cellStyle name="Normál_KVRENMUNKA" xfId="56"/>
    <cellStyle name="Normál_rendelet mellékletei (1)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="60" zoomScalePageLayoutView="0" workbookViewId="0" topLeftCell="A1">
      <selection activeCell="C35" sqref="C35"/>
    </sheetView>
  </sheetViews>
  <sheetFormatPr defaultColWidth="9.00390625" defaultRowHeight="12.75"/>
  <cols>
    <col min="1" max="1" width="35.25390625" style="108" customWidth="1"/>
    <col min="2" max="2" width="15.25390625" style="108" customWidth="1"/>
    <col min="3" max="4" width="13.375" style="108" customWidth="1"/>
    <col min="5" max="5" width="13.625" style="133" customWidth="1"/>
    <col min="6" max="6" width="15.25390625" style="158" bestFit="1" customWidth="1"/>
    <col min="8" max="8" width="9.75390625" style="0" bestFit="1" customWidth="1"/>
  </cols>
  <sheetData>
    <row r="1" spans="1:5" ht="37.5" customHeight="1">
      <c r="A1" s="830" t="s">
        <v>31</v>
      </c>
      <c r="B1" s="830"/>
      <c r="C1" s="830"/>
      <c r="D1" s="830"/>
      <c r="E1" s="830"/>
    </row>
    <row r="2" spans="1:5" ht="15">
      <c r="A2" s="119"/>
      <c r="B2" s="119"/>
      <c r="C2" s="119"/>
      <c r="D2" s="119"/>
      <c r="E2" s="120"/>
    </row>
    <row r="3" spans="1:5" ht="18.75" customHeight="1" thickBot="1">
      <c r="A3" s="159"/>
      <c r="B3" s="159"/>
      <c r="C3" s="160"/>
      <c r="D3" s="160"/>
      <c r="E3" s="304"/>
    </row>
    <row r="4" spans="1:6" s="69" customFormat="1" ht="12" customHeight="1">
      <c r="A4" s="831" t="s">
        <v>143</v>
      </c>
      <c r="B4" s="833" t="s">
        <v>372</v>
      </c>
      <c r="C4" s="833" t="s">
        <v>373</v>
      </c>
      <c r="D4" s="833" t="s">
        <v>379</v>
      </c>
      <c r="E4" s="829" t="s">
        <v>374</v>
      </c>
      <c r="F4" s="115"/>
    </row>
    <row r="5" spans="1:6" s="69" customFormat="1" ht="51" customHeight="1" thickBot="1">
      <c r="A5" s="832"/>
      <c r="B5" s="828"/>
      <c r="C5" s="828"/>
      <c r="D5" s="828"/>
      <c r="E5" s="827"/>
      <c r="F5" s="115"/>
    </row>
    <row r="6" spans="1:6" s="69" customFormat="1" ht="33.75" customHeight="1" thickBot="1">
      <c r="A6" s="198" t="s">
        <v>99</v>
      </c>
      <c r="B6" s="200">
        <f>B7+B13</f>
        <v>266215</v>
      </c>
      <c r="C6" s="200">
        <f>C7+C13</f>
        <v>6</v>
      </c>
      <c r="D6" s="200">
        <f>D7+D13</f>
        <v>0</v>
      </c>
      <c r="E6" s="195">
        <f>D6+C6+B6</f>
        <v>266221</v>
      </c>
      <c r="F6" s="115"/>
    </row>
    <row r="7" spans="1:6" s="69" customFormat="1" ht="33.75" customHeight="1" thickBot="1">
      <c r="A7" s="239" t="s">
        <v>105</v>
      </c>
      <c r="B7" s="199">
        <f>SUM(B8:B12)</f>
        <v>262017</v>
      </c>
      <c r="C7" s="199">
        <f>SUM(C8:C12)</f>
        <v>0</v>
      </c>
      <c r="D7" s="199">
        <f>SUM(D8:D12)</f>
        <v>0</v>
      </c>
      <c r="E7" s="195">
        <f aca="true" t="shared" si="0" ref="E7:E29">D7+C7+B7</f>
        <v>262017</v>
      </c>
      <c r="F7" s="115"/>
    </row>
    <row r="8" spans="1:6" s="69" customFormat="1" ht="36" customHeight="1">
      <c r="A8" s="201" t="s">
        <v>100</v>
      </c>
      <c r="B8" s="202">
        <v>139420</v>
      </c>
      <c r="C8" s="179"/>
      <c r="D8" s="180"/>
      <c r="E8" s="195">
        <f t="shared" si="0"/>
        <v>139420</v>
      </c>
      <c r="F8" s="115"/>
    </row>
    <row r="9" spans="1:6" s="69" customFormat="1" ht="46.5" customHeight="1">
      <c r="A9" s="201" t="s">
        <v>101</v>
      </c>
      <c r="B9" s="202">
        <v>81827</v>
      </c>
      <c r="C9" s="179"/>
      <c r="D9" s="180"/>
      <c r="E9" s="195">
        <f t="shared" si="0"/>
        <v>81827</v>
      </c>
      <c r="F9" s="115"/>
    </row>
    <row r="10" spans="1:6" s="69" customFormat="1" ht="40.5" customHeight="1">
      <c r="A10" s="201" t="s">
        <v>102</v>
      </c>
      <c r="B10" s="196">
        <v>6253</v>
      </c>
      <c r="C10" s="122"/>
      <c r="D10" s="124"/>
      <c r="E10" s="195">
        <f t="shared" si="0"/>
        <v>6253</v>
      </c>
      <c r="F10" s="115"/>
    </row>
    <row r="11" spans="1:6" s="69" customFormat="1" ht="51.75" customHeight="1">
      <c r="A11" s="201" t="s">
        <v>104</v>
      </c>
      <c r="B11" s="196">
        <v>34517</v>
      </c>
      <c r="C11" s="122"/>
      <c r="D11" s="124"/>
      <c r="E11" s="195">
        <f t="shared" si="0"/>
        <v>34517</v>
      </c>
      <c r="F11" s="115"/>
    </row>
    <row r="12" spans="1:6" s="69" customFormat="1" ht="66" customHeight="1">
      <c r="A12" s="201" t="s">
        <v>103</v>
      </c>
      <c r="B12" s="196"/>
      <c r="C12" s="122"/>
      <c r="D12" s="124"/>
      <c r="E12" s="195">
        <f t="shared" si="0"/>
        <v>0</v>
      </c>
      <c r="F12" s="115"/>
    </row>
    <row r="13" spans="1:6" s="228" customFormat="1" ht="36" customHeight="1">
      <c r="A13" s="231" t="s">
        <v>106</v>
      </c>
      <c r="B13" s="237">
        <v>4198</v>
      </c>
      <c r="C13" s="127">
        <v>6</v>
      </c>
      <c r="D13" s="128"/>
      <c r="E13" s="195">
        <f t="shared" si="0"/>
        <v>4204</v>
      </c>
      <c r="F13" s="227"/>
    </row>
    <row r="14" spans="1:6" s="243" customFormat="1" ht="36" customHeight="1">
      <c r="A14" s="240" t="s">
        <v>107</v>
      </c>
      <c r="B14" s="241">
        <f>SUM(B15:B16)</f>
        <v>92483</v>
      </c>
      <c r="C14" s="241"/>
      <c r="D14" s="241">
        <f>SUM(D15:D16)</f>
        <v>0</v>
      </c>
      <c r="E14" s="195">
        <f t="shared" si="0"/>
        <v>92483</v>
      </c>
      <c r="F14" s="242"/>
    </row>
    <row r="15" spans="1:6" s="69" customFormat="1" ht="51.75" customHeight="1">
      <c r="A15" s="203" t="s">
        <v>194</v>
      </c>
      <c r="B15" s="204"/>
      <c r="C15" s="161"/>
      <c r="D15" s="162"/>
      <c r="E15" s="195">
        <f>D15+C15+B15</f>
        <v>0</v>
      </c>
      <c r="F15" s="115"/>
    </row>
    <row r="16" spans="1:6" s="69" customFormat="1" ht="48.75" customHeight="1">
      <c r="A16" s="205" t="s">
        <v>108</v>
      </c>
      <c r="B16" s="204">
        <v>92483</v>
      </c>
      <c r="C16" s="161"/>
      <c r="D16" s="162"/>
      <c r="E16" s="195">
        <f t="shared" si="0"/>
        <v>92483</v>
      </c>
      <c r="F16" s="115"/>
    </row>
    <row r="17" spans="1:6" s="164" customFormat="1" ht="45" customHeight="1" thickBot="1">
      <c r="A17" s="207" t="s">
        <v>90</v>
      </c>
      <c r="B17" s="208">
        <f>B18+B19+B23</f>
        <v>77325</v>
      </c>
      <c r="C17" s="208">
        <f>C18+C19+C23</f>
        <v>0</v>
      </c>
      <c r="D17" s="208">
        <f>D18+D19+D23</f>
        <v>0</v>
      </c>
      <c r="E17" s="195">
        <f t="shared" si="0"/>
        <v>77325</v>
      </c>
      <c r="F17" s="163"/>
    </row>
    <row r="18" spans="1:6" s="228" customFormat="1" ht="36" customHeight="1">
      <c r="A18" s="229" t="s">
        <v>91</v>
      </c>
      <c r="B18" s="230">
        <v>14203</v>
      </c>
      <c r="C18" s="165"/>
      <c r="D18" s="166"/>
      <c r="E18" s="195">
        <f t="shared" si="0"/>
        <v>14203</v>
      </c>
      <c r="F18" s="227"/>
    </row>
    <row r="19" spans="1:6" s="228" customFormat="1" ht="24.75" customHeight="1">
      <c r="A19" s="224" t="s">
        <v>92</v>
      </c>
      <c r="B19" s="225">
        <f>B20+B21+B22</f>
        <v>58038</v>
      </c>
      <c r="C19" s="225">
        <f>C20+C21+C22</f>
        <v>0</v>
      </c>
      <c r="D19" s="225">
        <f>D20+D21+D22</f>
        <v>0</v>
      </c>
      <c r="E19" s="195">
        <f t="shared" si="0"/>
        <v>58038</v>
      </c>
      <c r="F19" s="227"/>
    </row>
    <row r="20" spans="1:6" s="228" customFormat="1" ht="67.5" customHeight="1">
      <c r="A20" s="203" t="s">
        <v>93</v>
      </c>
      <c r="B20" s="232">
        <v>48133</v>
      </c>
      <c r="C20" s="233"/>
      <c r="D20" s="234"/>
      <c r="E20" s="195">
        <f t="shared" si="0"/>
        <v>48133</v>
      </c>
      <c r="F20" s="227"/>
    </row>
    <row r="21" spans="1:6" s="69" customFormat="1" ht="24.75" customHeight="1">
      <c r="A21" s="205" t="s">
        <v>94</v>
      </c>
      <c r="B21" s="235">
        <v>7927</v>
      </c>
      <c r="C21" s="118"/>
      <c r="D21" s="167"/>
      <c r="E21" s="195">
        <f t="shared" si="0"/>
        <v>7927</v>
      </c>
      <c r="F21" s="115"/>
    </row>
    <row r="22" spans="1:6" s="69" customFormat="1" ht="32.25" customHeight="1">
      <c r="A22" s="205" t="s">
        <v>95</v>
      </c>
      <c r="B22" s="235">
        <v>1978</v>
      </c>
      <c r="C22" s="118"/>
      <c r="D22" s="167"/>
      <c r="E22" s="195">
        <f t="shared" si="0"/>
        <v>1978</v>
      </c>
      <c r="F22" s="115"/>
    </row>
    <row r="23" spans="1:6" s="228" customFormat="1" ht="36" customHeight="1" thickBot="1">
      <c r="A23" s="236" t="s">
        <v>96</v>
      </c>
      <c r="B23" s="237">
        <v>5084</v>
      </c>
      <c r="C23" s="127"/>
      <c r="D23" s="234"/>
      <c r="E23" s="195">
        <f t="shared" si="0"/>
        <v>5084</v>
      </c>
      <c r="F23" s="227"/>
    </row>
    <row r="24" spans="1:6" s="69" customFormat="1" ht="38.25" customHeight="1" thickBot="1">
      <c r="A24" s="198" t="s">
        <v>97</v>
      </c>
      <c r="B24" s="199">
        <v>54500</v>
      </c>
      <c r="C24" s="199">
        <v>165</v>
      </c>
      <c r="D24" s="206">
        <v>789</v>
      </c>
      <c r="E24" s="195">
        <f t="shared" si="0"/>
        <v>55454</v>
      </c>
      <c r="F24" s="115"/>
    </row>
    <row r="25" spans="1:5" ht="32.25" customHeight="1">
      <c r="A25" s="238" t="s">
        <v>98</v>
      </c>
      <c r="B25" s="255"/>
      <c r="C25" s="256"/>
      <c r="D25" s="256">
        <f>SUM(D27:D28)</f>
        <v>0</v>
      </c>
      <c r="E25" s="195">
        <f t="shared" si="0"/>
        <v>0</v>
      </c>
    </row>
    <row r="26" spans="1:5" ht="32.25" customHeight="1">
      <c r="A26" s="258" t="s">
        <v>118</v>
      </c>
      <c r="B26" s="195">
        <v>949</v>
      </c>
      <c r="C26" s="197"/>
      <c r="D26" s="197"/>
      <c r="E26" s="195">
        <f>D26+C26+B26</f>
        <v>949</v>
      </c>
    </row>
    <row r="27" spans="1:6" s="69" customFormat="1" ht="48.75" customHeight="1">
      <c r="A27" s="258" t="s">
        <v>109</v>
      </c>
      <c r="B27" s="195">
        <f>SUM(B28:B29)</f>
        <v>50</v>
      </c>
      <c r="C27" s="195">
        <f>SUM(C28)</f>
        <v>0</v>
      </c>
      <c r="D27" s="195">
        <f>SUM(D28)</f>
        <v>0</v>
      </c>
      <c r="E27" s="195">
        <f t="shared" si="0"/>
        <v>50</v>
      </c>
      <c r="F27" s="115"/>
    </row>
    <row r="28" spans="1:6" s="69" customFormat="1" ht="48.75" customHeight="1">
      <c r="A28" s="205" t="s">
        <v>281</v>
      </c>
      <c r="B28" s="196"/>
      <c r="C28" s="122"/>
      <c r="D28" s="179"/>
      <c r="E28" s="195">
        <f t="shared" si="0"/>
        <v>0</v>
      </c>
      <c r="F28" s="115"/>
    </row>
    <row r="29" spans="1:6" s="69" customFormat="1" ht="48.75" customHeight="1">
      <c r="A29" s="205" t="s">
        <v>282</v>
      </c>
      <c r="B29" s="196">
        <v>50</v>
      </c>
      <c r="C29" s="122"/>
      <c r="D29" s="179"/>
      <c r="E29" s="195">
        <f t="shared" si="0"/>
        <v>50</v>
      </c>
      <c r="F29" s="115"/>
    </row>
    <row r="30" spans="1:6" s="80" customFormat="1" ht="40.5" customHeight="1" thickBot="1">
      <c r="A30" s="125" t="s">
        <v>119</v>
      </c>
      <c r="B30" s="257">
        <f>B6+B14+B17+B27+B26+B24+B25</f>
        <v>491522</v>
      </c>
      <c r="C30" s="257">
        <f>C6+C14+C17+C27+C26+C24+C25</f>
        <v>171</v>
      </c>
      <c r="D30" s="257">
        <f>D6+D14+D17+D27+D26+D24+D25</f>
        <v>789</v>
      </c>
      <c r="E30" s="195">
        <f>D30+C30+B30</f>
        <v>492482</v>
      </c>
      <c r="F30" s="168"/>
    </row>
    <row r="31" spans="1:6" s="80" customFormat="1" ht="21.75" customHeight="1" thickBot="1">
      <c r="A31" s="834" t="s">
        <v>117</v>
      </c>
      <c r="B31" s="835"/>
      <c r="C31" s="835"/>
      <c r="D31" s="835"/>
      <c r="E31" s="836"/>
      <c r="F31" s="168"/>
    </row>
    <row r="32" spans="1:7" ht="46.5" customHeight="1" thickBot="1">
      <c r="A32" s="194" t="s">
        <v>116</v>
      </c>
      <c r="B32" s="126">
        <f>B33</f>
        <v>586441</v>
      </c>
      <c r="C32" s="126">
        <f>C33</f>
        <v>122371</v>
      </c>
      <c r="D32" s="126">
        <f>SUM(D33:D39)</f>
        <v>12654</v>
      </c>
      <c r="E32" s="121">
        <f aca="true" t="shared" si="1" ref="E32:E42">C32+B32+D32</f>
        <v>721466</v>
      </c>
      <c r="G32" s="2"/>
    </row>
    <row r="33" spans="1:6" s="85" customFormat="1" ht="33" customHeight="1" thickBot="1">
      <c r="A33" s="245" t="s">
        <v>110</v>
      </c>
      <c r="B33" s="246">
        <f>B34+B37+B40+B41+B42</f>
        <v>586441</v>
      </c>
      <c r="C33" s="246">
        <f>C34+C37+C40+C41+C42</f>
        <v>122371</v>
      </c>
      <c r="D33" s="246">
        <f>D34+D37+D40+D41+D42</f>
        <v>12654</v>
      </c>
      <c r="E33" s="226">
        <f>C33+B33+D33</f>
        <v>721466</v>
      </c>
      <c r="F33" s="247"/>
    </row>
    <row r="34" spans="1:5" ht="33" customHeight="1" thickBot="1">
      <c r="A34" s="244" t="s">
        <v>111</v>
      </c>
      <c r="B34" s="181">
        <f>SUM(B36+B35)</f>
        <v>502360</v>
      </c>
      <c r="C34" s="117"/>
      <c r="D34" s="250"/>
      <c r="E34" s="226">
        <f>C34+B34+D34</f>
        <v>502360</v>
      </c>
    </row>
    <row r="35" spans="1:5" ht="33" customHeight="1" thickBot="1">
      <c r="A35" s="169" t="s">
        <v>252</v>
      </c>
      <c r="B35" s="123">
        <v>366693</v>
      </c>
      <c r="C35" s="117"/>
      <c r="D35" s="250"/>
      <c r="E35" s="226">
        <f>C35+B35+D35</f>
        <v>366693</v>
      </c>
    </row>
    <row r="36" spans="1:5" ht="33" customHeight="1" thickBot="1">
      <c r="A36" s="169" t="s">
        <v>251</v>
      </c>
      <c r="B36" s="123">
        <v>135667</v>
      </c>
      <c r="C36" s="118"/>
      <c r="D36" s="127"/>
      <c r="E36" s="226">
        <f t="shared" si="1"/>
        <v>135667</v>
      </c>
    </row>
    <row r="37" spans="1:8" s="85" customFormat="1" ht="33" customHeight="1" thickBot="1">
      <c r="A37" s="253" t="s">
        <v>112</v>
      </c>
      <c r="B37" s="254">
        <f>SUM(B38:B39)</f>
        <v>79201</v>
      </c>
      <c r="C37" s="254">
        <f>SUM(C38:C39)</f>
        <v>2854</v>
      </c>
      <c r="D37" s="254">
        <f>SUM(D38:D39)</f>
        <v>0</v>
      </c>
      <c r="E37" s="226">
        <f t="shared" si="1"/>
        <v>82055</v>
      </c>
      <c r="F37" s="247"/>
      <c r="H37" s="559"/>
    </row>
    <row r="38" spans="1:6" s="249" customFormat="1" ht="33" customHeight="1" thickBot="1">
      <c r="A38" s="169" t="s">
        <v>114</v>
      </c>
      <c r="B38" s="123">
        <v>77201</v>
      </c>
      <c r="C38" s="251">
        <v>2854</v>
      </c>
      <c r="D38" s="252"/>
      <c r="E38" s="226">
        <f t="shared" si="1"/>
        <v>80055</v>
      </c>
      <c r="F38" s="248"/>
    </row>
    <row r="39" spans="1:5" ht="36.75" customHeight="1" thickBot="1">
      <c r="A39" s="169" t="s">
        <v>113</v>
      </c>
      <c r="B39" s="123">
        <v>2000</v>
      </c>
      <c r="C39" s="123"/>
      <c r="D39" s="170">
        <v>0</v>
      </c>
      <c r="E39" s="121">
        <f t="shared" si="1"/>
        <v>2000</v>
      </c>
    </row>
    <row r="40" spans="1:5" ht="36.75" customHeight="1" thickBot="1">
      <c r="A40" s="471" t="s">
        <v>276</v>
      </c>
      <c r="B40" s="472"/>
      <c r="C40" s="472"/>
      <c r="D40" s="473"/>
      <c r="E40" s="121">
        <f t="shared" si="1"/>
        <v>0</v>
      </c>
    </row>
    <row r="41" spans="1:5" ht="36.75" customHeight="1" thickBot="1">
      <c r="A41" s="471" t="s">
        <v>280</v>
      </c>
      <c r="B41" s="472">
        <v>4880</v>
      </c>
      <c r="C41" s="472"/>
      <c r="D41" s="473"/>
      <c r="E41" s="121">
        <f t="shared" si="1"/>
        <v>4880</v>
      </c>
    </row>
    <row r="42" spans="1:5" ht="33" customHeight="1" thickBot="1">
      <c r="A42" s="259" t="s">
        <v>115</v>
      </c>
      <c r="B42" s="260"/>
      <c r="C42" s="260">
        <v>119517</v>
      </c>
      <c r="D42" s="261">
        <v>12654</v>
      </c>
      <c r="E42" s="121">
        <f t="shared" si="1"/>
        <v>132171</v>
      </c>
    </row>
    <row r="43" spans="1:6" s="71" customFormat="1" ht="21.75" customHeight="1">
      <c r="A43" s="129"/>
      <c r="B43" s="130"/>
      <c r="C43" s="130"/>
      <c r="D43" s="130"/>
      <c r="E43" s="131"/>
      <c r="F43" s="116"/>
    </row>
    <row r="44" spans="1:5" ht="15">
      <c r="A44" s="129"/>
      <c r="B44" s="129"/>
      <c r="C44" s="130"/>
      <c r="D44" s="130"/>
      <c r="E44" s="131"/>
    </row>
    <row r="45" spans="1:5" s="158" customFormat="1" ht="12.75">
      <c r="A45" s="129"/>
      <c r="B45" s="129"/>
      <c r="C45" s="129"/>
      <c r="D45" s="129"/>
      <c r="E45" s="129"/>
    </row>
    <row r="46" spans="1:5" ht="15">
      <c r="A46" s="132"/>
      <c r="B46" s="132"/>
      <c r="C46" s="131"/>
      <c r="D46" s="131"/>
      <c r="E46" s="131"/>
    </row>
    <row r="48" ht="14.25">
      <c r="E48" s="134"/>
    </row>
  </sheetData>
  <sheetProtection/>
  <mergeCells count="7">
    <mergeCell ref="A31:E31"/>
    <mergeCell ref="A1:E1"/>
    <mergeCell ref="A4:A5"/>
    <mergeCell ref="B4:B5"/>
    <mergeCell ref="C4:C5"/>
    <mergeCell ref="D4:D5"/>
    <mergeCell ref="E4:E5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51" r:id="rId1"/>
  <headerFooter alignWithMargins="0">
    <oddHeader>&amp;R2.sz. melléklet
..../2015.(.....) Egyek Önk.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O37"/>
  <sheetViews>
    <sheetView zoomScalePageLayoutView="0" workbookViewId="0" topLeftCell="A13">
      <selection activeCell="D19" sqref="D19"/>
    </sheetView>
  </sheetViews>
  <sheetFormatPr defaultColWidth="9.00390625" defaultRowHeight="12.75"/>
  <cols>
    <col min="1" max="1" width="40.75390625" style="0" customWidth="1"/>
    <col min="2" max="2" width="13.375" style="0" customWidth="1"/>
    <col min="3" max="4" width="14.75390625" style="0" customWidth="1"/>
    <col min="5" max="5" width="15.125" style="0" customWidth="1"/>
    <col min="6" max="6" width="11.75390625" style="0" customWidth="1"/>
    <col min="7" max="7" width="14.875" style="0" customWidth="1"/>
  </cols>
  <sheetData>
    <row r="2" spans="1:15" ht="44.25" customHeight="1">
      <c r="A2" s="874" t="s">
        <v>287</v>
      </c>
      <c r="B2" s="874"/>
      <c r="C2" s="874"/>
      <c r="D2" s="874"/>
      <c r="E2" s="874"/>
      <c r="F2" s="215"/>
      <c r="G2" s="215"/>
      <c r="H2" s="22"/>
      <c r="I2" s="22"/>
      <c r="J2" s="22"/>
      <c r="K2" s="22"/>
      <c r="L2" s="22"/>
      <c r="M2" s="22"/>
      <c r="N2" s="22"/>
      <c r="O2" s="22"/>
    </row>
    <row r="3" spans="1:15" ht="15.75">
      <c r="A3" s="215"/>
      <c r="B3" s="215"/>
      <c r="C3" s="215"/>
      <c r="D3" s="215"/>
      <c r="E3" s="215"/>
      <c r="F3" s="215"/>
      <c r="G3" s="215"/>
      <c r="H3" s="22"/>
      <c r="I3" s="22"/>
      <c r="J3" s="22"/>
      <c r="K3" s="22"/>
      <c r="L3" s="22"/>
      <c r="M3" s="22"/>
      <c r="N3" s="22"/>
      <c r="O3" s="22"/>
    </row>
    <row r="4" spans="1:15" ht="15.75">
      <c r="A4" s="25"/>
      <c r="B4" s="25"/>
      <c r="C4" s="25"/>
      <c r="D4" s="25"/>
      <c r="E4" s="25"/>
      <c r="F4" s="25"/>
      <c r="G4" s="25"/>
      <c r="H4" s="22"/>
      <c r="I4" s="22"/>
      <c r="J4" s="22"/>
      <c r="K4" s="22"/>
      <c r="L4" s="22"/>
      <c r="M4" s="22"/>
      <c r="N4" s="22"/>
      <c r="O4" s="22"/>
    </row>
    <row r="5" spans="1:15" ht="16.5" thickBot="1">
      <c r="A5" s="22"/>
      <c r="B5" s="22"/>
      <c r="C5" s="22"/>
      <c r="D5" s="22"/>
      <c r="E5" s="27"/>
      <c r="F5" s="27"/>
      <c r="G5" s="27"/>
      <c r="H5" s="22"/>
      <c r="I5" s="22"/>
      <c r="J5" s="22"/>
      <c r="K5" s="22"/>
      <c r="L5" s="22"/>
      <c r="M5" s="22"/>
      <c r="N5" s="22"/>
      <c r="O5" s="22"/>
    </row>
    <row r="6" spans="1:15" ht="16.5" thickBot="1">
      <c r="A6" s="26"/>
      <c r="B6" s="113"/>
      <c r="C6" s="879"/>
      <c r="D6" s="879"/>
      <c r="E6" s="880"/>
      <c r="F6" s="73"/>
      <c r="G6" s="73"/>
      <c r="H6" s="22"/>
      <c r="I6" s="22"/>
      <c r="J6" s="22"/>
      <c r="K6" s="22"/>
      <c r="L6" s="22"/>
      <c r="M6" s="22"/>
      <c r="N6" s="22"/>
      <c r="O6" s="22"/>
    </row>
    <row r="7" spans="1:6" ht="12.75" customHeight="1">
      <c r="A7" s="881" t="s">
        <v>144</v>
      </c>
      <c r="B7" s="875" t="s">
        <v>372</v>
      </c>
      <c r="C7" s="875" t="s">
        <v>373</v>
      </c>
      <c r="D7" s="877" t="s">
        <v>380</v>
      </c>
      <c r="E7" s="883" t="s">
        <v>374</v>
      </c>
      <c r="F7" s="21"/>
    </row>
    <row r="8" spans="1:6" ht="43.5" customHeight="1" thickBot="1">
      <c r="A8" s="882"/>
      <c r="B8" s="876"/>
      <c r="C8" s="876"/>
      <c r="D8" s="878"/>
      <c r="E8" s="884"/>
      <c r="F8" s="104"/>
    </row>
    <row r="9" spans="1:7" ht="21" customHeight="1" thickBot="1">
      <c r="A9" s="365" t="s">
        <v>145</v>
      </c>
      <c r="B9" s="268">
        <v>90716</v>
      </c>
      <c r="C9" s="366">
        <v>61254</v>
      </c>
      <c r="D9" s="367">
        <v>6570</v>
      </c>
      <c r="E9" s="145">
        <f aca="true" t="shared" si="0" ref="E9:E16">D9+C9+B9</f>
        <v>158540</v>
      </c>
      <c r="F9" s="104"/>
      <c r="G9" s="103"/>
    </row>
    <row r="10" spans="1:7" ht="33" customHeight="1" thickBot="1">
      <c r="A10" s="368" t="s">
        <v>146</v>
      </c>
      <c r="B10" s="268">
        <v>16031</v>
      </c>
      <c r="C10" s="366">
        <v>13972</v>
      </c>
      <c r="D10" s="367">
        <v>1771</v>
      </c>
      <c r="E10" s="145">
        <f t="shared" si="0"/>
        <v>31774</v>
      </c>
      <c r="F10" s="104"/>
      <c r="G10" s="103"/>
    </row>
    <row r="11" spans="1:7" ht="21" customHeight="1" thickBot="1">
      <c r="A11" s="369" t="s">
        <v>147</v>
      </c>
      <c r="B11" s="370">
        <v>113105</v>
      </c>
      <c r="C11" s="148">
        <v>13761</v>
      </c>
      <c r="D11" s="371">
        <v>4123</v>
      </c>
      <c r="E11" s="372">
        <f t="shared" si="0"/>
        <v>130989</v>
      </c>
      <c r="F11" s="104"/>
      <c r="G11" s="103"/>
    </row>
    <row r="12" spans="1:7" ht="21" customHeight="1" thickBot="1">
      <c r="A12" s="365" t="s">
        <v>148</v>
      </c>
      <c r="B12" s="268">
        <v>54648</v>
      </c>
      <c r="C12" s="366">
        <v>0</v>
      </c>
      <c r="D12" s="367"/>
      <c r="E12" s="145">
        <f t="shared" si="0"/>
        <v>54648</v>
      </c>
      <c r="F12" s="104"/>
      <c r="G12" s="103"/>
    </row>
    <row r="13" spans="1:7" ht="35.25" customHeight="1" thickBot="1">
      <c r="A13" s="368" t="s">
        <v>154</v>
      </c>
      <c r="B13" s="375">
        <v>82326</v>
      </c>
      <c r="C13" s="366">
        <v>7920</v>
      </c>
      <c r="D13" s="367">
        <v>624</v>
      </c>
      <c r="E13" s="145">
        <f t="shared" si="0"/>
        <v>90870</v>
      </c>
      <c r="F13" s="104"/>
      <c r="G13" s="103"/>
    </row>
    <row r="14" spans="1:7" ht="35.25" customHeight="1" thickBot="1">
      <c r="A14" s="373" t="s">
        <v>155</v>
      </c>
      <c r="B14" s="374">
        <v>132171</v>
      </c>
      <c r="C14" s="148">
        <v>0</v>
      </c>
      <c r="D14" s="371"/>
      <c r="E14" s="372">
        <f t="shared" si="0"/>
        <v>132171</v>
      </c>
      <c r="F14" s="104"/>
      <c r="G14" s="103"/>
    </row>
    <row r="15" spans="1:7" ht="31.5" customHeight="1" thickBot="1">
      <c r="A15" s="368" t="s">
        <v>157</v>
      </c>
      <c r="B15" s="268">
        <v>132171</v>
      </c>
      <c r="C15" s="366"/>
      <c r="D15" s="367"/>
      <c r="E15" s="145">
        <f t="shared" si="0"/>
        <v>132171</v>
      </c>
      <c r="F15" s="104"/>
      <c r="G15" s="103"/>
    </row>
    <row r="16" spans="1:7" ht="21" customHeight="1" thickBot="1">
      <c r="A16" s="19" t="s">
        <v>35</v>
      </c>
      <c r="B16" s="145">
        <f>SUM(B9:B14)</f>
        <v>488997</v>
      </c>
      <c r="C16" s="364">
        <f>SUM(C9:C15)</f>
        <v>96907</v>
      </c>
      <c r="D16" s="145">
        <f>SUM(D9:D15)</f>
        <v>13088</v>
      </c>
      <c r="E16" s="145">
        <f t="shared" si="0"/>
        <v>598992</v>
      </c>
      <c r="F16" s="104"/>
      <c r="G16" s="103"/>
    </row>
    <row r="17" spans="1:7" ht="21" customHeight="1" thickBot="1">
      <c r="A17" s="23"/>
      <c r="B17" s="148"/>
      <c r="C17" s="148"/>
      <c r="D17" s="147"/>
      <c r="E17" s="149"/>
      <c r="F17" s="21"/>
      <c r="G17" s="103"/>
    </row>
    <row r="18" spans="1:6" s="277" customFormat="1" ht="21" customHeight="1" thickBot="1">
      <c r="A18" s="276" t="s">
        <v>149</v>
      </c>
      <c r="B18" s="268">
        <v>259437</v>
      </c>
      <c r="C18" s="268">
        <v>25521</v>
      </c>
      <c r="D18" s="268"/>
      <c r="E18" s="279">
        <f>D18+C18+B18</f>
        <v>284958</v>
      </c>
      <c r="F18" s="104"/>
    </row>
    <row r="19" spans="1:6" s="277" customFormat="1" ht="21" customHeight="1" thickBot="1">
      <c r="A19" s="276" t="s">
        <v>150</v>
      </c>
      <c r="B19" s="268">
        <v>11737</v>
      </c>
      <c r="C19" s="268">
        <v>50</v>
      </c>
      <c r="D19" s="268"/>
      <c r="E19" s="279">
        <f>D19+C19+B19</f>
        <v>11787</v>
      </c>
      <c r="F19" s="104"/>
    </row>
    <row r="20" spans="1:6" s="277" customFormat="1" ht="21" customHeight="1" thickBot="1">
      <c r="A20" s="276" t="s">
        <v>151</v>
      </c>
      <c r="B20" s="268">
        <v>18541</v>
      </c>
      <c r="C20" s="268">
        <v>64</v>
      </c>
      <c r="D20" s="268"/>
      <c r="E20" s="279">
        <f>D20+C20+B20</f>
        <v>18605</v>
      </c>
      <c r="F20" s="104"/>
    </row>
    <row r="21" spans="1:6" s="277" customFormat="1" ht="34.5" customHeight="1" thickBot="1">
      <c r="A21" s="278" t="s">
        <v>156</v>
      </c>
      <c r="B21" s="268">
        <v>153606</v>
      </c>
      <c r="C21" s="268"/>
      <c r="D21" s="268"/>
      <c r="E21" s="279">
        <f>D21+C21+B21</f>
        <v>153606</v>
      </c>
      <c r="F21" s="104"/>
    </row>
    <row r="22" spans="1:7" ht="21" customHeight="1" thickBot="1">
      <c r="A22" s="19" t="s">
        <v>152</v>
      </c>
      <c r="B22" s="145">
        <f>SUM(B18:B21)</f>
        <v>443321</v>
      </c>
      <c r="C22" s="145">
        <f>SUM(C18:C21)</f>
        <v>25635</v>
      </c>
      <c r="D22" s="145">
        <f>SUM(D18:D21)</f>
        <v>0</v>
      </c>
      <c r="E22" s="279">
        <f>D22+C22+B22</f>
        <v>468956</v>
      </c>
      <c r="F22" s="104"/>
      <c r="G22" s="103"/>
    </row>
    <row r="23" spans="1:6" ht="21" customHeight="1" thickBot="1">
      <c r="A23" s="23"/>
      <c r="B23" s="148"/>
      <c r="C23" s="148"/>
      <c r="D23" s="147"/>
      <c r="E23" s="280"/>
      <c r="F23" s="21"/>
    </row>
    <row r="24" spans="1:7" ht="21" customHeight="1" thickBot="1">
      <c r="A24" s="19" t="s">
        <v>153</v>
      </c>
      <c r="B24" s="150">
        <v>146000</v>
      </c>
      <c r="C24" s="150"/>
      <c r="D24" s="114"/>
      <c r="E24" s="279">
        <f>D24+C24+B24</f>
        <v>146000</v>
      </c>
      <c r="F24" s="21"/>
      <c r="G24" s="103"/>
    </row>
    <row r="25" spans="1:6" ht="21" customHeight="1" thickBot="1">
      <c r="A25" s="23"/>
      <c r="B25" s="151"/>
      <c r="C25" s="148"/>
      <c r="D25" s="147"/>
      <c r="E25" s="280"/>
      <c r="F25" s="21"/>
    </row>
    <row r="26" spans="1:7" ht="21" customHeight="1" thickBot="1">
      <c r="A26" s="19" t="s">
        <v>36</v>
      </c>
      <c r="B26" s="145">
        <f>SUM(B16+B22+B24)</f>
        <v>1078318</v>
      </c>
      <c r="C26" s="145">
        <f>C16+C22+C24</f>
        <v>122542</v>
      </c>
      <c r="D26" s="145">
        <f>D16+D22+D24</f>
        <v>13088</v>
      </c>
      <c r="E26" s="279">
        <f>D26+C26+B26</f>
        <v>1213948</v>
      </c>
      <c r="F26" s="21"/>
      <c r="G26" s="103"/>
    </row>
    <row r="27" spans="1:6" ht="21" customHeight="1">
      <c r="A27" s="24"/>
      <c r="B27" s="152"/>
      <c r="C27" s="153"/>
      <c r="D27" s="152"/>
      <c r="E27" s="502"/>
      <c r="F27" s="21"/>
    </row>
    <row r="28" spans="1:6" ht="12.75">
      <c r="A28" s="21"/>
      <c r="B28" s="21"/>
      <c r="C28" s="21"/>
      <c r="D28" s="21"/>
      <c r="E28" s="21"/>
      <c r="F28" s="21"/>
    </row>
    <row r="29" spans="1:6" ht="16.5" customHeight="1">
      <c r="A29" s="74"/>
      <c r="B29" s="74"/>
      <c r="C29" s="74"/>
      <c r="D29" s="74"/>
      <c r="E29" s="75"/>
      <c r="F29" s="21"/>
    </row>
    <row r="30" spans="1:8" ht="12.75">
      <c r="A30" s="21"/>
      <c r="B30" s="21"/>
      <c r="C30" s="21"/>
      <c r="D30" s="21"/>
      <c r="E30" s="21"/>
      <c r="F30" s="21"/>
      <c r="G30" s="21"/>
      <c r="H30" s="21"/>
    </row>
    <row r="31" spans="1:8" ht="12.75">
      <c r="A31" s="21"/>
      <c r="B31" s="21"/>
      <c r="C31" s="21"/>
      <c r="D31" s="21"/>
      <c r="E31" s="21"/>
      <c r="F31" s="21"/>
      <c r="G31" s="21"/>
      <c r="H31" s="21"/>
    </row>
    <row r="32" spans="1:8" ht="12.75">
      <c r="A32" s="21"/>
      <c r="B32" s="21"/>
      <c r="C32" s="21"/>
      <c r="D32" s="21"/>
      <c r="E32" s="21"/>
      <c r="F32" s="21"/>
      <c r="G32" s="21"/>
      <c r="H32" s="21"/>
    </row>
    <row r="33" spans="1:8" ht="12.75">
      <c r="A33" s="21"/>
      <c r="B33" s="21"/>
      <c r="C33" s="21"/>
      <c r="D33" s="21"/>
      <c r="E33" s="21"/>
      <c r="F33" s="21"/>
      <c r="G33" s="21"/>
      <c r="H33" s="21"/>
    </row>
    <row r="34" spans="1:8" ht="12.75">
      <c r="A34" s="21"/>
      <c r="B34" s="21"/>
      <c r="C34" s="21"/>
      <c r="D34" s="21"/>
      <c r="E34" s="21"/>
      <c r="F34" s="21"/>
      <c r="G34" s="21"/>
      <c r="H34" s="21"/>
    </row>
    <row r="35" spans="1:8" ht="12.75">
      <c r="A35" s="21"/>
      <c r="B35" s="21"/>
      <c r="C35" s="21"/>
      <c r="D35" s="21"/>
      <c r="E35" s="21"/>
      <c r="F35" s="21"/>
      <c r="G35" s="21"/>
      <c r="H35" s="21"/>
    </row>
    <row r="36" spans="1:8" ht="12.75">
      <c r="A36" s="21"/>
      <c r="B36" s="21"/>
      <c r="C36" s="21"/>
      <c r="D36" s="21"/>
      <c r="E36" s="21"/>
      <c r="F36" s="21"/>
      <c r="G36" s="21"/>
      <c r="H36" s="21"/>
    </row>
    <row r="37" spans="1:8" ht="12.75">
      <c r="A37" s="21"/>
      <c r="B37" s="21"/>
      <c r="C37" s="21"/>
      <c r="D37" s="21"/>
      <c r="E37" s="21"/>
      <c r="F37" s="21"/>
      <c r="G37" s="21"/>
      <c r="H37" s="21"/>
    </row>
  </sheetData>
  <sheetProtection/>
  <mergeCells count="7">
    <mergeCell ref="A2:E2"/>
    <mergeCell ref="B7:B8"/>
    <mergeCell ref="D7:D8"/>
    <mergeCell ref="C6:E6"/>
    <mergeCell ref="A7:A8"/>
    <mergeCell ref="C7:C8"/>
    <mergeCell ref="E7:E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  <headerFooter alignWithMargins="0">
    <oddHeader>&amp;R3.sz. melléklet
..../2015.(....) Egyek Önk.</oddHeader>
  </headerFooter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L69"/>
  <sheetViews>
    <sheetView zoomScaleSheetLayoutView="100" zoomScalePageLayoutView="0" workbookViewId="0" topLeftCell="D39">
      <selection activeCell="G62" sqref="G62"/>
    </sheetView>
  </sheetViews>
  <sheetFormatPr defaultColWidth="9.00390625" defaultRowHeight="12.75"/>
  <cols>
    <col min="1" max="1" width="49.00390625" style="80" customWidth="1"/>
    <col min="2" max="2" width="15.75390625" style="0" customWidth="1"/>
    <col min="3" max="3" width="17.25390625" style="0" customWidth="1"/>
    <col min="4" max="4" width="21.00390625" style="0" customWidth="1"/>
    <col min="5" max="5" width="17.625" style="0" customWidth="1"/>
    <col min="6" max="8" width="18.00390625" style="0" customWidth="1"/>
    <col min="9" max="9" width="12.625" style="80" customWidth="1"/>
    <col min="10" max="10" width="17.875" style="80" customWidth="1"/>
    <col min="11" max="11" width="16.75390625" style="0" customWidth="1"/>
    <col min="12" max="12" width="17.25390625" style="0" customWidth="1"/>
  </cols>
  <sheetData>
    <row r="1" s="80" customFormat="1" ht="12.75"/>
    <row r="2" spans="1:12" s="80" customFormat="1" ht="15.75">
      <c r="A2" s="885" t="s">
        <v>382</v>
      </c>
      <c r="B2" s="886"/>
      <c r="C2" s="886"/>
      <c r="D2" s="886"/>
      <c r="E2" s="886"/>
      <c r="F2" s="886"/>
      <c r="G2" s="886"/>
      <c r="H2" s="886"/>
      <c r="I2" s="887"/>
      <c r="J2" s="887"/>
      <c r="K2" s="887"/>
      <c r="L2" s="887"/>
    </row>
    <row r="3" s="80" customFormat="1" ht="13.5" thickBot="1">
      <c r="L3" s="376"/>
    </row>
    <row r="4" spans="1:12" s="80" customFormat="1" ht="102" customHeight="1" thickBot="1">
      <c r="A4" s="888" t="s">
        <v>122</v>
      </c>
      <c r="B4" s="377" t="s">
        <v>145</v>
      </c>
      <c r="C4" s="377" t="s">
        <v>158</v>
      </c>
      <c r="D4" s="377" t="s">
        <v>147</v>
      </c>
      <c r="E4" s="377" t="s">
        <v>159</v>
      </c>
      <c r="F4" s="377" t="s">
        <v>154</v>
      </c>
      <c r="G4" s="377" t="s">
        <v>160</v>
      </c>
      <c r="H4" s="377" t="s">
        <v>149</v>
      </c>
      <c r="I4" s="377" t="s">
        <v>150</v>
      </c>
      <c r="J4" s="377" t="s">
        <v>151</v>
      </c>
      <c r="K4" s="377" t="s">
        <v>161</v>
      </c>
      <c r="L4" s="378" t="s">
        <v>28</v>
      </c>
    </row>
    <row r="5" spans="1:12" s="80" customFormat="1" ht="21" customHeight="1" thickBot="1">
      <c r="A5" s="889"/>
      <c r="B5" s="379" t="s">
        <v>381</v>
      </c>
      <c r="C5" s="379" t="s">
        <v>381</v>
      </c>
      <c r="D5" s="379" t="s">
        <v>381</v>
      </c>
      <c r="E5" s="379" t="s">
        <v>381</v>
      </c>
      <c r="F5" s="379" t="s">
        <v>381</v>
      </c>
      <c r="G5" s="379" t="s">
        <v>381</v>
      </c>
      <c r="H5" s="379" t="s">
        <v>381</v>
      </c>
      <c r="I5" s="379" t="s">
        <v>381</v>
      </c>
      <c r="J5" s="379" t="s">
        <v>381</v>
      </c>
      <c r="K5" s="379" t="s">
        <v>381</v>
      </c>
      <c r="L5" s="379" t="s">
        <v>381</v>
      </c>
    </row>
    <row r="6" spans="1:12" s="380" customFormat="1" ht="21" customHeight="1" thickBot="1">
      <c r="A6" s="269" t="s">
        <v>162</v>
      </c>
      <c r="B6" s="102"/>
      <c r="C6" s="102"/>
      <c r="D6" s="102">
        <v>384</v>
      </c>
      <c r="E6" s="102"/>
      <c r="F6" s="102">
        <v>3160</v>
      </c>
      <c r="G6" s="102"/>
      <c r="H6" s="102"/>
      <c r="I6" s="102"/>
      <c r="J6" s="102"/>
      <c r="K6" s="102"/>
      <c r="L6" s="178">
        <f>SUM(B6:K6)</f>
        <v>3544</v>
      </c>
    </row>
    <row r="7" spans="1:12" s="380" customFormat="1" ht="21" customHeight="1" thickBot="1">
      <c r="A7" s="381" t="s">
        <v>123</v>
      </c>
      <c r="B7" s="102"/>
      <c r="C7" s="102"/>
      <c r="D7" s="102">
        <v>500</v>
      </c>
      <c r="E7" s="102"/>
      <c r="F7" s="102"/>
      <c r="G7" s="102"/>
      <c r="H7" s="102"/>
      <c r="I7" s="102"/>
      <c r="J7" s="102"/>
      <c r="K7" s="102"/>
      <c r="L7" s="178">
        <f aca="true" t="shared" si="0" ref="L7:L43">SUM(B7:K7)</f>
        <v>500</v>
      </c>
    </row>
    <row r="8" spans="1:12" s="380" customFormat="1" ht="21" customHeight="1" thickBot="1">
      <c r="A8" s="381" t="s">
        <v>124</v>
      </c>
      <c r="B8" s="102"/>
      <c r="C8" s="102"/>
      <c r="D8" s="102">
        <v>11584</v>
      </c>
      <c r="E8" s="102"/>
      <c r="F8" s="102"/>
      <c r="G8" s="102"/>
      <c r="H8" s="463">
        <v>201507</v>
      </c>
      <c r="I8" s="102"/>
      <c r="J8" s="102">
        <v>12935</v>
      </c>
      <c r="K8" s="102"/>
      <c r="L8" s="178">
        <f t="shared" si="0"/>
        <v>226026</v>
      </c>
    </row>
    <row r="9" spans="1:12" s="380" customFormat="1" ht="21" customHeight="1" thickBot="1">
      <c r="A9" s="381" t="s">
        <v>163</v>
      </c>
      <c r="B9" s="102"/>
      <c r="C9" s="102"/>
      <c r="D9" s="102"/>
      <c r="E9" s="102"/>
      <c r="F9" s="102"/>
      <c r="G9" s="102"/>
      <c r="H9" s="102">
        <v>8000</v>
      </c>
      <c r="I9" s="102"/>
      <c r="J9" s="102"/>
      <c r="K9" s="102"/>
      <c r="L9" s="178">
        <f t="shared" si="0"/>
        <v>8000</v>
      </c>
    </row>
    <row r="10" spans="1:12" s="380" customFormat="1" ht="21" customHeight="1" thickBot="1">
      <c r="A10" s="381" t="s">
        <v>164</v>
      </c>
      <c r="B10" s="102"/>
      <c r="C10" s="102"/>
      <c r="D10" s="102">
        <v>716</v>
      </c>
      <c r="E10" s="102"/>
      <c r="F10" s="102">
        <v>3751</v>
      </c>
      <c r="G10" s="102"/>
      <c r="H10" s="102"/>
      <c r="I10" s="102"/>
      <c r="J10" s="102"/>
      <c r="K10" s="102"/>
      <c r="L10" s="178">
        <f t="shared" si="0"/>
        <v>4467</v>
      </c>
    </row>
    <row r="11" spans="1:12" s="380" customFormat="1" ht="21" customHeight="1" thickBot="1">
      <c r="A11" s="381" t="s">
        <v>165</v>
      </c>
      <c r="B11" s="102"/>
      <c r="C11" s="102"/>
      <c r="D11" s="102">
        <v>203</v>
      </c>
      <c r="E11" s="102"/>
      <c r="F11" s="102">
        <v>509</v>
      </c>
      <c r="G11" s="102"/>
      <c r="H11" s="102"/>
      <c r="I11" s="102"/>
      <c r="J11" s="102"/>
      <c r="K11" s="102"/>
      <c r="L11" s="178">
        <f t="shared" si="0"/>
        <v>712</v>
      </c>
    </row>
    <row r="12" spans="1:12" s="80" customFormat="1" ht="28.5" customHeight="1" thickBot="1">
      <c r="A12" s="498" t="s">
        <v>125</v>
      </c>
      <c r="B12" s="102"/>
      <c r="C12" s="102"/>
      <c r="D12" s="102">
        <v>5024</v>
      </c>
      <c r="E12" s="102"/>
      <c r="F12" s="102">
        <v>6405</v>
      </c>
      <c r="G12" s="102"/>
      <c r="H12" s="102"/>
      <c r="I12" s="102">
        <v>141</v>
      </c>
      <c r="J12" s="102"/>
      <c r="K12" s="102"/>
      <c r="L12" s="178">
        <f t="shared" si="0"/>
        <v>11570</v>
      </c>
    </row>
    <row r="13" spans="1:12" s="80" customFormat="1" ht="31.5" customHeight="1" thickBot="1">
      <c r="A13" s="499" t="s">
        <v>126</v>
      </c>
      <c r="B13" s="102"/>
      <c r="C13" s="102"/>
      <c r="D13" s="102">
        <v>9705</v>
      </c>
      <c r="E13" s="102"/>
      <c r="F13" s="102">
        <v>5488</v>
      </c>
      <c r="G13" s="102"/>
      <c r="H13" s="102">
        <v>11741</v>
      </c>
      <c r="I13" s="102">
        <v>3042</v>
      </c>
      <c r="J13" s="102"/>
      <c r="K13" s="102"/>
      <c r="L13" s="178">
        <f t="shared" si="0"/>
        <v>29976</v>
      </c>
    </row>
    <row r="14" spans="1:12" s="80" customFormat="1" ht="31.5" customHeight="1" thickBot="1">
      <c r="A14" s="499" t="s">
        <v>166</v>
      </c>
      <c r="B14" s="102"/>
      <c r="C14" s="102"/>
      <c r="D14" s="102">
        <v>15154</v>
      </c>
      <c r="E14" s="102"/>
      <c r="F14" s="102">
        <v>339</v>
      </c>
      <c r="G14" s="102"/>
      <c r="H14" s="102"/>
      <c r="I14" s="102"/>
      <c r="J14" s="102"/>
      <c r="K14" s="102"/>
      <c r="L14" s="178">
        <f t="shared" si="0"/>
        <v>15493</v>
      </c>
    </row>
    <row r="15" spans="1:12" s="80" customFormat="1" ht="21" customHeight="1" thickBot="1">
      <c r="A15" s="381" t="s">
        <v>127</v>
      </c>
      <c r="B15" s="102">
        <v>2371</v>
      </c>
      <c r="C15" s="102">
        <v>641</v>
      </c>
      <c r="D15" s="102">
        <v>15517</v>
      </c>
      <c r="E15" s="102"/>
      <c r="F15" s="102">
        <v>9103</v>
      </c>
      <c r="G15" s="102"/>
      <c r="H15" s="102">
        <v>25369</v>
      </c>
      <c r="I15" s="102"/>
      <c r="J15" s="102">
        <v>2406</v>
      </c>
      <c r="K15" s="102"/>
      <c r="L15" s="178">
        <f t="shared" si="0"/>
        <v>55407</v>
      </c>
    </row>
    <row r="16" spans="1:12" s="80" customFormat="1" ht="21" customHeight="1" thickBot="1">
      <c r="A16" s="381" t="s">
        <v>128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78">
        <f t="shared" si="0"/>
        <v>0</v>
      </c>
    </row>
    <row r="17" spans="1:12" s="80" customFormat="1" ht="21" customHeight="1" thickBot="1">
      <c r="A17" s="381" t="s">
        <v>277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78">
        <f t="shared" si="0"/>
        <v>0</v>
      </c>
    </row>
    <row r="18" spans="1:12" s="80" customFormat="1" ht="21" customHeight="1" thickBot="1">
      <c r="A18" s="381" t="s">
        <v>130</v>
      </c>
      <c r="B18" s="102"/>
      <c r="C18" s="102"/>
      <c r="D18" s="102">
        <v>23108</v>
      </c>
      <c r="E18" s="102"/>
      <c r="F18" s="102">
        <v>7969</v>
      </c>
      <c r="G18" s="102"/>
      <c r="H18" s="102"/>
      <c r="I18" s="102"/>
      <c r="J18" s="102"/>
      <c r="K18" s="102">
        <v>153606</v>
      </c>
      <c r="L18" s="178">
        <f t="shared" si="0"/>
        <v>184683</v>
      </c>
    </row>
    <row r="19" spans="1:12" s="80" customFormat="1" ht="21" customHeight="1" thickBot="1">
      <c r="A19" s="381" t="s">
        <v>167</v>
      </c>
      <c r="B19" s="102"/>
      <c r="C19" s="102"/>
      <c r="D19" s="102"/>
      <c r="E19" s="102"/>
      <c r="F19" s="102">
        <v>409</v>
      </c>
      <c r="G19" s="102">
        <v>146000</v>
      </c>
      <c r="H19" s="102"/>
      <c r="I19" s="102"/>
      <c r="J19" s="102"/>
      <c r="K19" s="102"/>
      <c r="L19" s="178">
        <f t="shared" si="0"/>
        <v>146409</v>
      </c>
    </row>
    <row r="20" spans="1:12" s="80" customFormat="1" ht="21" customHeight="1" thickBot="1">
      <c r="A20" s="381" t="s">
        <v>168</v>
      </c>
      <c r="B20" s="102"/>
      <c r="C20" s="102"/>
      <c r="D20" s="102"/>
      <c r="E20" s="102"/>
      <c r="F20" s="102">
        <v>9227</v>
      </c>
      <c r="G20" s="102"/>
      <c r="H20" s="102"/>
      <c r="I20" s="102"/>
      <c r="J20" s="102">
        <v>2300</v>
      </c>
      <c r="K20" s="102"/>
      <c r="L20" s="178">
        <f t="shared" si="0"/>
        <v>11527</v>
      </c>
    </row>
    <row r="21" spans="1:12" s="80" customFormat="1" ht="21" customHeight="1" thickBot="1">
      <c r="A21" s="381" t="s">
        <v>169</v>
      </c>
      <c r="B21" s="102">
        <v>701</v>
      </c>
      <c r="C21" s="102">
        <v>189</v>
      </c>
      <c r="D21" s="102">
        <v>541</v>
      </c>
      <c r="E21" s="102"/>
      <c r="F21" s="102"/>
      <c r="G21" s="102"/>
      <c r="H21" s="102">
        <v>200</v>
      </c>
      <c r="I21" s="102"/>
      <c r="J21" s="102"/>
      <c r="K21" s="102"/>
      <c r="L21" s="178">
        <f t="shared" si="0"/>
        <v>1631</v>
      </c>
    </row>
    <row r="22" spans="1:12" s="80" customFormat="1" ht="21" customHeight="1" thickBot="1">
      <c r="A22" s="381" t="s">
        <v>170</v>
      </c>
      <c r="B22" s="102"/>
      <c r="C22" s="102"/>
      <c r="D22" s="102"/>
      <c r="E22" s="102"/>
      <c r="F22" s="102">
        <v>6102</v>
      </c>
      <c r="G22" s="102"/>
      <c r="H22" s="102"/>
      <c r="I22" s="102"/>
      <c r="J22" s="102"/>
      <c r="K22" s="102"/>
      <c r="L22" s="178">
        <f t="shared" si="0"/>
        <v>6102</v>
      </c>
    </row>
    <row r="23" spans="1:12" s="80" customFormat="1" ht="21" customHeight="1" thickBot="1">
      <c r="A23" s="381" t="s">
        <v>171</v>
      </c>
      <c r="B23" s="102"/>
      <c r="C23" s="102"/>
      <c r="D23" s="102">
        <v>3854</v>
      </c>
      <c r="E23" s="102"/>
      <c r="F23" s="102">
        <v>848</v>
      </c>
      <c r="G23" s="102"/>
      <c r="H23" s="102"/>
      <c r="I23" s="102"/>
      <c r="J23" s="102"/>
      <c r="K23" s="102"/>
      <c r="L23" s="178">
        <f t="shared" si="0"/>
        <v>4702</v>
      </c>
    </row>
    <row r="24" spans="1:12" s="80" customFormat="1" ht="21" customHeight="1" thickBot="1">
      <c r="A24" s="381" t="s">
        <v>172</v>
      </c>
      <c r="B24" s="102"/>
      <c r="C24" s="102"/>
      <c r="D24" s="102">
        <v>286</v>
      </c>
      <c r="E24" s="102"/>
      <c r="F24" s="102"/>
      <c r="G24" s="102"/>
      <c r="H24" s="102"/>
      <c r="I24" s="102"/>
      <c r="J24" s="102"/>
      <c r="K24" s="102"/>
      <c r="L24" s="178">
        <f t="shared" si="0"/>
        <v>286</v>
      </c>
    </row>
    <row r="25" spans="1:12" s="80" customFormat="1" ht="21" customHeight="1" thickBot="1">
      <c r="A25" s="381" t="s">
        <v>173</v>
      </c>
      <c r="B25" s="102"/>
      <c r="C25" s="102"/>
      <c r="D25" s="102"/>
      <c r="E25" s="102"/>
      <c r="F25" s="102">
        <v>352</v>
      </c>
      <c r="G25" s="102"/>
      <c r="H25" s="102"/>
      <c r="I25" s="102"/>
      <c r="J25" s="102"/>
      <c r="K25" s="102"/>
      <c r="L25" s="178">
        <f t="shared" si="0"/>
        <v>352</v>
      </c>
    </row>
    <row r="26" spans="1:12" s="80" customFormat="1" ht="21" customHeight="1" thickBot="1">
      <c r="A26" s="500" t="s">
        <v>175</v>
      </c>
      <c r="B26" s="102"/>
      <c r="C26" s="102"/>
      <c r="D26" s="102"/>
      <c r="E26" s="102"/>
      <c r="F26" s="102">
        <v>1680</v>
      </c>
      <c r="G26" s="102"/>
      <c r="H26" s="102"/>
      <c r="I26" s="102"/>
      <c r="J26" s="102"/>
      <c r="K26" s="102"/>
      <c r="L26" s="178">
        <f t="shared" si="0"/>
        <v>1680</v>
      </c>
    </row>
    <row r="27" spans="1:12" s="80" customFormat="1" ht="21" customHeight="1" thickBot="1">
      <c r="A27" s="500" t="s">
        <v>174</v>
      </c>
      <c r="B27" s="102"/>
      <c r="C27" s="102"/>
      <c r="D27" s="102"/>
      <c r="E27" s="102"/>
      <c r="F27" s="102">
        <v>305</v>
      </c>
      <c r="G27" s="102"/>
      <c r="H27" s="102"/>
      <c r="I27" s="102"/>
      <c r="J27" s="102"/>
      <c r="K27" s="102"/>
      <c r="L27" s="178">
        <f t="shared" si="0"/>
        <v>305</v>
      </c>
    </row>
    <row r="28" spans="1:12" s="80" customFormat="1" ht="21" customHeight="1" thickBot="1">
      <c r="A28" s="381" t="s">
        <v>175</v>
      </c>
      <c r="B28" s="102"/>
      <c r="C28" s="102"/>
      <c r="D28" s="102"/>
      <c r="E28" s="102"/>
      <c r="F28" s="102">
        <v>2260</v>
      </c>
      <c r="G28" s="102"/>
      <c r="H28" s="102"/>
      <c r="I28" s="102"/>
      <c r="J28" s="102"/>
      <c r="K28" s="102"/>
      <c r="L28" s="178">
        <f t="shared" si="0"/>
        <v>2260</v>
      </c>
    </row>
    <row r="29" spans="1:12" s="80" customFormat="1" ht="21" customHeight="1" thickBot="1">
      <c r="A29" s="381" t="s">
        <v>176</v>
      </c>
      <c r="B29" s="102"/>
      <c r="C29" s="102"/>
      <c r="D29" s="102">
        <v>7</v>
      </c>
      <c r="E29" s="102">
        <v>12550</v>
      </c>
      <c r="F29" s="102"/>
      <c r="G29" s="102"/>
      <c r="H29" s="102"/>
      <c r="I29" s="102"/>
      <c r="J29" s="102"/>
      <c r="K29" s="102"/>
      <c r="L29" s="178">
        <f t="shared" si="0"/>
        <v>12557</v>
      </c>
    </row>
    <row r="30" spans="1:12" s="80" customFormat="1" ht="21" customHeight="1" thickBot="1">
      <c r="A30" s="381" t="s">
        <v>177</v>
      </c>
      <c r="B30" s="102"/>
      <c r="C30" s="102"/>
      <c r="D30" s="102"/>
      <c r="E30" s="102">
        <v>19638</v>
      </c>
      <c r="F30" s="102"/>
      <c r="G30" s="102"/>
      <c r="H30" s="102"/>
      <c r="I30" s="102"/>
      <c r="J30" s="102"/>
      <c r="K30" s="102"/>
      <c r="L30" s="178">
        <f t="shared" si="0"/>
        <v>19638</v>
      </c>
    </row>
    <row r="31" spans="1:12" s="80" customFormat="1" ht="21" customHeight="1" thickBot="1">
      <c r="A31" s="381" t="s">
        <v>131</v>
      </c>
      <c r="B31" s="102"/>
      <c r="C31" s="102"/>
      <c r="D31" s="102">
        <v>99</v>
      </c>
      <c r="E31" s="102"/>
      <c r="F31" s="102"/>
      <c r="G31" s="102"/>
      <c r="H31" s="102"/>
      <c r="I31" s="102">
        <v>8199</v>
      </c>
      <c r="J31" s="102"/>
      <c r="K31" s="102"/>
      <c r="L31" s="178">
        <f t="shared" si="0"/>
        <v>8298</v>
      </c>
    </row>
    <row r="32" spans="1:12" s="80" customFormat="1" ht="21" customHeight="1" thickBot="1">
      <c r="A32" s="381" t="s">
        <v>178</v>
      </c>
      <c r="B32" s="102"/>
      <c r="C32" s="102"/>
      <c r="D32" s="102">
        <v>232</v>
      </c>
      <c r="E32" s="102">
        <v>20459</v>
      </c>
      <c r="F32" s="102">
        <v>800</v>
      </c>
      <c r="G32" s="102"/>
      <c r="H32" s="102"/>
      <c r="I32" s="102"/>
      <c r="J32" s="102"/>
      <c r="K32" s="102"/>
      <c r="L32" s="178">
        <f t="shared" si="0"/>
        <v>21491</v>
      </c>
    </row>
    <row r="33" spans="1:12" s="80" customFormat="1" ht="21" customHeight="1" thickBot="1">
      <c r="A33" s="381" t="s">
        <v>179</v>
      </c>
      <c r="B33" s="102"/>
      <c r="C33" s="102"/>
      <c r="D33" s="102"/>
      <c r="E33" s="102">
        <v>75</v>
      </c>
      <c r="F33" s="102"/>
      <c r="G33" s="102"/>
      <c r="H33" s="102"/>
      <c r="I33" s="102"/>
      <c r="J33" s="102"/>
      <c r="K33" s="102"/>
      <c r="L33" s="178">
        <f t="shared" si="0"/>
        <v>75</v>
      </c>
    </row>
    <row r="34" spans="1:12" s="80" customFormat="1" ht="21" customHeight="1" thickBot="1">
      <c r="A34" s="381" t="s">
        <v>180</v>
      </c>
      <c r="B34" s="102"/>
      <c r="C34" s="102"/>
      <c r="D34" s="102"/>
      <c r="E34" s="102"/>
      <c r="F34" s="102">
        <v>2212</v>
      </c>
      <c r="G34" s="102"/>
      <c r="H34" s="102"/>
      <c r="I34" s="102"/>
      <c r="J34" s="102"/>
      <c r="K34" s="102"/>
      <c r="L34" s="178">
        <f t="shared" si="0"/>
        <v>2212</v>
      </c>
    </row>
    <row r="35" spans="1:12" s="80" customFormat="1" ht="21" customHeight="1" thickBot="1">
      <c r="A35" s="381" t="s">
        <v>181</v>
      </c>
      <c r="B35" s="102"/>
      <c r="C35" s="102"/>
      <c r="D35" s="102"/>
      <c r="E35" s="102"/>
      <c r="F35" s="102">
        <v>4420</v>
      </c>
      <c r="G35" s="102"/>
      <c r="H35" s="102"/>
      <c r="I35" s="102"/>
      <c r="J35" s="102"/>
      <c r="K35" s="102"/>
      <c r="L35" s="178">
        <f t="shared" si="0"/>
        <v>4420</v>
      </c>
    </row>
    <row r="36" spans="1:12" s="80" customFormat="1" ht="21" customHeight="1" thickBot="1">
      <c r="A36" s="381" t="s">
        <v>182</v>
      </c>
      <c r="B36" s="102"/>
      <c r="C36" s="102"/>
      <c r="D36" s="102"/>
      <c r="E36" s="102"/>
      <c r="F36" s="102">
        <v>257</v>
      </c>
      <c r="G36" s="102"/>
      <c r="H36" s="102"/>
      <c r="I36" s="102"/>
      <c r="J36" s="102"/>
      <c r="K36" s="102"/>
      <c r="L36" s="178">
        <f t="shared" si="0"/>
        <v>257</v>
      </c>
    </row>
    <row r="37" spans="1:12" s="80" customFormat="1" ht="21" customHeight="1" thickBot="1">
      <c r="A37" s="381" t="s">
        <v>132</v>
      </c>
      <c r="B37" s="102">
        <v>1771</v>
      </c>
      <c r="C37" s="102">
        <v>478</v>
      </c>
      <c r="D37" s="102">
        <v>1661</v>
      </c>
      <c r="E37" s="102"/>
      <c r="F37" s="102"/>
      <c r="G37" s="102"/>
      <c r="H37" s="102">
        <v>2160</v>
      </c>
      <c r="I37" s="382"/>
      <c r="J37" s="382"/>
      <c r="K37" s="102"/>
      <c r="L37" s="178">
        <f t="shared" si="0"/>
        <v>6070</v>
      </c>
    </row>
    <row r="38" spans="1:12" s="80" customFormat="1" ht="21" customHeight="1" thickBot="1">
      <c r="A38" s="381" t="s">
        <v>133</v>
      </c>
      <c r="B38" s="102">
        <v>16855</v>
      </c>
      <c r="C38" s="102">
        <v>1633</v>
      </c>
      <c r="D38" s="102"/>
      <c r="E38" s="102"/>
      <c r="F38" s="102">
        <v>11034</v>
      </c>
      <c r="G38" s="102"/>
      <c r="H38" s="102"/>
      <c r="I38" s="102"/>
      <c r="J38" s="102"/>
      <c r="K38" s="102"/>
      <c r="L38" s="178">
        <f t="shared" si="0"/>
        <v>29522</v>
      </c>
    </row>
    <row r="39" spans="1:12" s="80" customFormat="1" ht="21" customHeight="1" thickBot="1">
      <c r="A39" s="381" t="s">
        <v>134</v>
      </c>
      <c r="B39" s="102">
        <v>42345</v>
      </c>
      <c r="C39" s="102">
        <v>5948</v>
      </c>
      <c r="D39" s="102">
        <v>17683</v>
      </c>
      <c r="E39" s="102"/>
      <c r="F39" s="102"/>
      <c r="G39" s="102"/>
      <c r="H39" s="102">
        <v>2602</v>
      </c>
      <c r="I39" s="102"/>
      <c r="J39" s="102"/>
      <c r="K39" s="102"/>
      <c r="L39" s="178">
        <f t="shared" si="0"/>
        <v>68578</v>
      </c>
    </row>
    <row r="40" spans="1:12" s="80" customFormat="1" ht="21" customHeight="1" thickBot="1">
      <c r="A40" s="381" t="s">
        <v>183</v>
      </c>
      <c r="B40" s="102">
        <v>26673</v>
      </c>
      <c r="C40" s="102">
        <v>7142</v>
      </c>
      <c r="D40" s="102">
        <v>1538</v>
      </c>
      <c r="E40" s="102"/>
      <c r="F40" s="102">
        <v>1646</v>
      </c>
      <c r="G40" s="102"/>
      <c r="H40" s="102">
        <v>5320</v>
      </c>
      <c r="I40" s="102"/>
      <c r="J40" s="102"/>
      <c r="K40" s="102"/>
      <c r="L40" s="178">
        <f t="shared" si="0"/>
        <v>42319</v>
      </c>
    </row>
    <row r="41" spans="1:12" s="80" customFormat="1" ht="21" customHeight="1" thickBot="1">
      <c r="A41" s="381" t="s">
        <v>184</v>
      </c>
      <c r="B41" s="102"/>
      <c r="C41" s="102"/>
      <c r="D41" s="102">
        <v>314</v>
      </c>
      <c r="E41" s="102">
        <v>1926</v>
      </c>
      <c r="F41" s="102"/>
      <c r="G41" s="102"/>
      <c r="H41" s="102"/>
      <c r="I41" s="102"/>
      <c r="J41" s="102"/>
      <c r="K41" s="102"/>
      <c r="L41" s="178">
        <f t="shared" si="0"/>
        <v>2240</v>
      </c>
    </row>
    <row r="42" spans="1:12" s="80" customFormat="1" ht="21" customHeight="1" thickBot="1">
      <c r="A42" s="381" t="s">
        <v>196</v>
      </c>
      <c r="B42" s="102"/>
      <c r="C42" s="102"/>
      <c r="D42" s="102"/>
      <c r="E42" s="102"/>
      <c r="F42" s="102">
        <v>2700</v>
      </c>
      <c r="G42" s="102"/>
      <c r="H42" s="102"/>
      <c r="I42" s="102"/>
      <c r="J42" s="102">
        <v>900</v>
      </c>
      <c r="K42" s="102"/>
      <c r="L42" s="178">
        <f t="shared" si="0"/>
        <v>3600</v>
      </c>
    </row>
    <row r="43" spans="1:12" s="80" customFormat="1" ht="21" customHeight="1" thickBot="1">
      <c r="A43" s="381" t="s">
        <v>135</v>
      </c>
      <c r="B43" s="102"/>
      <c r="C43" s="102"/>
      <c r="D43" s="102">
        <v>4645</v>
      </c>
      <c r="E43" s="102"/>
      <c r="F43" s="102">
        <v>1350</v>
      </c>
      <c r="G43" s="102"/>
      <c r="H43" s="102"/>
      <c r="I43" s="102"/>
      <c r="J43" s="102"/>
      <c r="K43" s="102"/>
      <c r="L43" s="178">
        <f t="shared" si="0"/>
        <v>5995</v>
      </c>
    </row>
    <row r="44" spans="1:12" s="80" customFormat="1" ht="21" customHeight="1" thickBot="1">
      <c r="A44" s="826" t="s">
        <v>142</v>
      </c>
      <c r="B44" s="102"/>
      <c r="C44" s="102"/>
      <c r="D44" s="102"/>
      <c r="E44" s="102"/>
      <c r="F44" s="102"/>
      <c r="G44" s="102"/>
      <c r="H44" s="102"/>
      <c r="I44" s="102">
        <v>355</v>
      </c>
      <c r="J44" s="102"/>
      <c r="K44" s="102"/>
      <c r="L44" s="178"/>
    </row>
    <row r="45" spans="1:12" s="80" customFormat="1" ht="21" customHeight="1" thickBot="1">
      <c r="A45" s="381" t="s">
        <v>136</v>
      </c>
      <c r="B45" s="102"/>
      <c r="C45" s="102"/>
      <c r="D45" s="102">
        <v>350</v>
      </c>
      <c r="E45" s="102"/>
      <c r="F45" s="102"/>
      <c r="G45" s="102"/>
      <c r="H45" s="102">
        <v>2538</v>
      </c>
      <c r="I45" s="102"/>
      <c r="J45" s="102"/>
      <c r="K45" s="102"/>
      <c r="L45" s="178">
        <f>SUM(B45:K45)</f>
        <v>2888</v>
      </c>
    </row>
    <row r="46" spans="1:12" s="80" customFormat="1" ht="21" customHeight="1" thickBot="1">
      <c r="A46" s="383" t="s">
        <v>14</v>
      </c>
      <c r="B46" s="384">
        <f aca="true" t="shared" si="1" ref="B46:L46">SUM(B6:B45)</f>
        <v>90716</v>
      </c>
      <c r="C46" s="384">
        <f t="shared" si="1"/>
        <v>16031</v>
      </c>
      <c r="D46" s="384">
        <f t="shared" si="1"/>
        <v>113105</v>
      </c>
      <c r="E46" s="384">
        <f t="shared" si="1"/>
        <v>54648</v>
      </c>
      <c r="F46" s="384">
        <f t="shared" si="1"/>
        <v>82326</v>
      </c>
      <c r="G46" s="384">
        <f t="shared" si="1"/>
        <v>146000</v>
      </c>
      <c r="H46" s="384">
        <f t="shared" si="1"/>
        <v>259437</v>
      </c>
      <c r="I46" s="384">
        <f t="shared" si="1"/>
        <v>11737</v>
      </c>
      <c r="J46" s="384">
        <f t="shared" si="1"/>
        <v>18541</v>
      </c>
      <c r="K46" s="384">
        <f t="shared" si="1"/>
        <v>153606</v>
      </c>
      <c r="L46" s="384">
        <f t="shared" si="1"/>
        <v>945792</v>
      </c>
    </row>
    <row r="48" spans="4:12" ht="12.75">
      <c r="D48" s="464"/>
      <c r="E48" s="2"/>
      <c r="J48" s="385"/>
      <c r="L48" s="2"/>
    </row>
    <row r="50" spans="1:8" ht="12.75">
      <c r="A50" s="465"/>
      <c r="B50" s="34"/>
      <c r="C50" s="34"/>
      <c r="D50" s="34"/>
      <c r="E50" s="34"/>
      <c r="F50" s="34"/>
      <c r="G50" s="34"/>
      <c r="H50" s="34"/>
    </row>
    <row r="51" spans="1:8" ht="12.75">
      <c r="A51" s="466"/>
      <c r="B51" s="37"/>
      <c r="C51" s="37"/>
      <c r="D51" s="37"/>
      <c r="E51" s="37"/>
      <c r="F51" s="37"/>
      <c r="G51" s="37"/>
      <c r="H51" s="37"/>
    </row>
    <row r="52" spans="1:8" ht="12.75">
      <c r="A52" s="467"/>
      <c r="B52" s="97"/>
      <c r="C52" s="97"/>
      <c r="D52" s="97"/>
      <c r="E52" s="97"/>
      <c r="F52" s="97"/>
      <c r="G52" s="97"/>
      <c r="H52" s="97"/>
    </row>
    <row r="53" spans="1:8" ht="12.75">
      <c r="A53" s="467"/>
      <c r="B53" s="97"/>
      <c r="C53" s="97"/>
      <c r="D53" s="98"/>
      <c r="E53" s="97"/>
      <c r="F53" s="97"/>
      <c r="G53" s="97"/>
      <c r="H53" s="97"/>
    </row>
    <row r="54" spans="1:8" ht="12.75">
      <c r="A54" s="467"/>
      <c r="B54" s="97"/>
      <c r="C54" s="97"/>
      <c r="D54" s="97"/>
      <c r="E54" s="97"/>
      <c r="F54" s="97"/>
      <c r="G54" s="97"/>
      <c r="H54" s="97"/>
    </row>
    <row r="55" spans="1:8" ht="12.75">
      <c r="A55" s="467"/>
      <c r="B55" s="97"/>
      <c r="C55" s="97"/>
      <c r="D55" s="97"/>
      <c r="E55" s="97"/>
      <c r="F55" s="97"/>
      <c r="G55" s="97"/>
      <c r="H55" s="97"/>
    </row>
    <row r="56" spans="1:8" ht="12.75">
      <c r="A56" s="467"/>
      <c r="B56" s="97"/>
      <c r="C56" s="97"/>
      <c r="D56" s="97"/>
      <c r="E56" s="97"/>
      <c r="F56" s="97"/>
      <c r="G56" s="97"/>
      <c r="H56" s="97"/>
    </row>
    <row r="57" spans="1:8" ht="12.75">
      <c r="A57" s="467"/>
      <c r="B57" s="97"/>
      <c r="C57" s="97"/>
      <c r="D57" s="97"/>
      <c r="E57" s="97"/>
      <c r="F57" s="97"/>
      <c r="G57" s="97"/>
      <c r="H57" s="97"/>
    </row>
    <row r="58" spans="1:8" ht="12.75">
      <c r="A58" s="467"/>
      <c r="B58" s="97"/>
      <c r="C58" s="97"/>
      <c r="D58" s="97"/>
      <c r="E58" s="97"/>
      <c r="F58" s="97"/>
      <c r="G58" s="97"/>
      <c r="H58" s="97"/>
    </row>
    <row r="59" spans="1:8" ht="12.75">
      <c r="A59" s="462"/>
      <c r="B59" s="97"/>
      <c r="C59" s="97"/>
      <c r="D59" s="97"/>
      <c r="E59" s="97"/>
      <c r="F59" s="97"/>
      <c r="G59" s="97"/>
      <c r="H59" s="97"/>
    </row>
    <row r="60" spans="1:8" ht="12.75">
      <c r="A60" s="462"/>
      <c r="B60" s="97"/>
      <c r="C60" s="97"/>
      <c r="D60" s="97"/>
      <c r="E60" s="97"/>
      <c r="F60" s="97"/>
      <c r="G60" s="97"/>
      <c r="H60" s="97"/>
    </row>
    <row r="61" spans="1:8" ht="12.75">
      <c r="A61" s="462"/>
      <c r="B61" s="97"/>
      <c r="C61" s="97"/>
      <c r="D61" s="97"/>
      <c r="E61" s="97"/>
      <c r="F61" s="97"/>
      <c r="G61" s="97"/>
      <c r="H61" s="97"/>
    </row>
    <row r="62" spans="1:8" ht="12.75">
      <c r="A62" s="462"/>
      <c r="B62" s="97"/>
      <c r="C62" s="97"/>
      <c r="D62" s="97"/>
      <c r="E62" s="97"/>
      <c r="F62" s="97"/>
      <c r="G62" s="97"/>
      <c r="H62" s="97"/>
    </row>
    <row r="63" spans="1:9" ht="12.75">
      <c r="A63" s="462"/>
      <c r="B63" s="97"/>
      <c r="C63" s="97"/>
      <c r="D63" s="97"/>
      <c r="E63" s="97"/>
      <c r="F63" s="97"/>
      <c r="G63" s="97"/>
      <c r="H63" s="97"/>
      <c r="I63" s="386"/>
    </row>
    <row r="64" spans="1:8" ht="12.75">
      <c r="A64" s="467"/>
      <c r="B64" s="97"/>
      <c r="C64" s="97"/>
      <c r="D64" s="97"/>
      <c r="E64" s="97"/>
      <c r="F64" s="97"/>
      <c r="G64" s="97"/>
      <c r="H64" s="97"/>
    </row>
    <row r="65" spans="1:8" ht="12.75">
      <c r="A65" s="462"/>
      <c r="B65" s="97"/>
      <c r="C65" s="97"/>
      <c r="D65" s="97"/>
      <c r="E65" s="97"/>
      <c r="F65" s="97"/>
      <c r="G65" s="97"/>
      <c r="H65" s="97"/>
    </row>
    <row r="66" spans="1:8" ht="12.75">
      <c r="A66" s="468"/>
      <c r="B66" s="99"/>
      <c r="C66" s="99"/>
      <c r="D66" s="99"/>
      <c r="E66" s="99"/>
      <c r="F66" s="99"/>
      <c r="G66" s="99"/>
      <c r="H66" s="99"/>
    </row>
    <row r="67" spans="1:8" ht="12.75">
      <c r="A67" s="462"/>
      <c r="B67" s="1"/>
      <c r="C67" s="1"/>
      <c r="D67" s="1"/>
      <c r="E67" s="1"/>
      <c r="F67" s="1"/>
      <c r="G67" s="1"/>
      <c r="H67" s="1"/>
    </row>
    <row r="68" spans="1:8" ht="12.75">
      <c r="A68" s="462"/>
      <c r="B68" s="1"/>
      <c r="C68" s="1"/>
      <c r="D68" s="1"/>
      <c r="E68" s="1"/>
      <c r="F68" s="1"/>
      <c r="G68" s="1"/>
      <c r="H68" s="1"/>
    </row>
    <row r="69" ht="12.75">
      <c r="A69" s="462"/>
    </row>
  </sheetData>
  <sheetProtection/>
  <mergeCells count="2">
    <mergeCell ref="A2:L2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  <headerFooter alignWithMargins="0">
    <oddHeader>&amp;R3/1. sz. melléklet
.../2015. (...) Egyek Önk.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O71"/>
  <sheetViews>
    <sheetView view="pageBreakPreview" zoomScaleSheetLayoutView="100" zoomScalePageLayoutView="0" workbookViewId="0" topLeftCell="C34">
      <selection activeCell="H53" sqref="H53"/>
    </sheetView>
  </sheetViews>
  <sheetFormatPr defaultColWidth="9.00390625" defaultRowHeight="12.75"/>
  <cols>
    <col min="1" max="1" width="45.125" style="0" customWidth="1"/>
    <col min="2" max="2" width="15.75390625" style="0" customWidth="1"/>
    <col min="3" max="3" width="17.25390625" style="0" customWidth="1"/>
    <col min="4" max="4" width="21.00390625" style="0" customWidth="1"/>
    <col min="5" max="6" width="17.625" style="0" customWidth="1"/>
    <col min="7" max="10" width="18.00390625" style="0" customWidth="1"/>
    <col min="11" max="11" width="12.625" style="0" customWidth="1"/>
    <col min="12" max="12" width="17.875" style="0" customWidth="1"/>
    <col min="13" max="14" width="18.00390625" style="0" customWidth="1"/>
    <col min="15" max="15" width="28.00390625" style="0" customWidth="1"/>
    <col min="16" max="16" width="17.625" style="0" customWidth="1"/>
  </cols>
  <sheetData>
    <row r="3" spans="1:15" ht="15.75">
      <c r="A3" s="890" t="s">
        <v>393</v>
      </c>
      <c r="B3" s="891"/>
      <c r="C3" s="891"/>
      <c r="D3" s="891"/>
      <c r="E3" s="891"/>
      <c r="F3" s="891"/>
      <c r="G3" s="891"/>
      <c r="H3" s="891"/>
      <c r="I3" s="891"/>
      <c r="J3" s="891"/>
      <c r="K3" s="892"/>
      <c r="L3" s="892"/>
      <c r="M3" s="892"/>
      <c r="N3" s="892"/>
      <c r="O3" s="892"/>
    </row>
    <row r="6" ht="13.5" thickBot="1">
      <c r="O6" s="274"/>
    </row>
    <row r="7" spans="1:15" ht="102" customHeight="1" thickBot="1">
      <c r="A7" s="888" t="s">
        <v>122</v>
      </c>
      <c r="B7" s="142" t="s">
        <v>145</v>
      </c>
      <c r="C7" s="142" t="s">
        <v>158</v>
      </c>
      <c r="D7" s="142" t="s">
        <v>147</v>
      </c>
      <c r="E7" s="142" t="s">
        <v>159</v>
      </c>
      <c r="F7" s="142" t="s">
        <v>154</v>
      </c>
      <c r="G7" s="142" t="s">
        <v>160</v>
      </c>
      <c r="H7" s="142" t="s">
        <v>149</v>
      </c>
      <c r="I7" s="142" t="s">
        <v>150</v>
      </c>
      <c r="J7" s="142" t="s">
        <v>151</v>
      </c>
      <c r="K7" s="142" t="s">
        <v>161</v>
      </c>
      <c r="L7" s="143" t="s">
        <v>28</v>
      </c>
      <c r="O7" s="1"/>
    </row>
    <row r="8" spans="1:12" ht="21" customHeight="1" thickBot="1">
      <c r="A8" s="889"/>
      <c r="B8" s="32" t="s">
        <v>289</v>
      </c>
      <c r="C8" s="32" t="s">
        <v>289</v>
      </c>
      <c r="D8" s="32" t="s">
        <v>289</v>
      </c>
      <c r="E8" s="32" t="s">
        <v>289</v>
      </c>
      <c r="F8" s="32" t="s">
        <v>289</v>
      </c>
      <c r="G8" s="32" t="s">
        <v>289</v>
      </c>
      <c r="H8" s="32" t="s">
        <v>289</v>
      </c>
      <c r="I8" s="32" t="s">
        <v>289</v>
      </c>
      <c r="J8" s="32" t="s">
        <v>289</v>
      </c>
      <c r="K8" s="32" t="s">
        <v>289</v>
      </c>
      <c r="L8" s="32" t="s">
        <v>289</v>
      </c>
    </row>
    <row r="9" spans="1:12" s="109" customFormat="1" ht="21" customHeight="1" thickBot="1">
      <c r="A9" s="269" t="s">
        <v>162</v>
      </c>
      <c r="B9" s="77"/>
      <c r="C9" s="77"/>
      <c r="D9" s="102">
        <v>384</v>
      </c>
      <c r="E9" s="102"/>
      <c r="F9" s="77">
        <v>3160</v>
      </c>
      <c r="G9" s="77"/>
      <c r="H9" s="77"/>
      <c r="I9" s="102"/>
      <c r="J9" s="102"/>
      <c r="K9" s="77"/>
      <c r="L9" s="178">
        <f>SUM(B9:K9)</f>
        <v>3544</v>
      </c>
    </row>
    <row r="10" spans="1:12" s="109" customFormat="1" ht="21" customHeight="1" thickBot="1">
      <c r="A10" s="270" t="s">
        <v>123</v>
      </c>
      <c r="B10" s="77"/>
      <c r="C10" s="77"/>
      <c r="D10" s="102">
        <v>500</v>
      </c>
      <c r="E10" s="102"/>
      <c r="F10" s="77"/>
      <c r="G10" s="77"/>
      <c r="H10" s="77"/>
      <c r="I10" s="102"/>
      <c r="J10" s="102"/>
      <c r="K10" s="77"/>
      <c r="L10" s="178">
        <f aca="true" t="shared" si="0" ref="L10:L48">SUM(B10:K10)</f>
        <v>500</v>
      </c>
    </row>
    <row r="11" spans="1:12" s="109" customFormat="1" ht="21" customHeight="1" thickBot="1">
      <c r="A11" s="270" t="s">
        <v>124</v>
      </c>
      <c r="B11" s="77"/>
      <c r="C11" s="77"/>
      <c r="D11" s="102">
        <v>11584</v>
      </c>
      <c r="E11" s="102"/>
      <c r="F11" s="77"/>
      <c r="G11" s="77"/>
      <c r="H11" s="77">
        <v>201507</v>
      </c>
      <c r="I11" s="102"/>
      <c r="J11" s="102">
        <v>12935</v>
      </c>
      <c r="K11" s="77"/>
      <c r="L11" s="178">
        <f t="shared" si="0"/>
        <v>226026</v>
      </c>
    </row>
    <row r="12" spans="1:12" s="109" customFormat="1" ht="21" customHeight="1" thickBot="1">
      <c r="A12" s="270" t="s">
        <v>163</v>
      </c>
      <c r="B12" s="77"/>
      <c r="C12" s="77"/>
      <c r="D12" s="102"/>
      <c r="E12" s="102"/>
      <c r="F12" s="77"/>
      <c r="G12" s="77"/>
      <c r="H12" s="77">
        <v>8000</v>
      </c>
      <c r="I12" s="102"/>
      <c r="J12" s="102"/>
      <c r="K12" s="77"/>
      <c r="L12" s="178">
        <f t="shared" si="0"/>
        <v>8000</v>
      </c>
    </row>
    <row r="13" spans="1:12" s="109" customFormat="1" ht="21" customHeight="1" thickBot="1">
      <c r="A13" s="270" t="s">
        <v>164</v>
      </c>
      <c r="B13" s="77"/>
      <c r="C13" s="77"/>
      <c r="D13" s="102">
        <v>716</v>
      </c>
      <c r="E13" s="102"/>
      <c r="F13" s="77">
        <v>3751</v>
      </c>
      <c r="G13" s="77"/>
      <c r="H13" s="77"/>
      <c r="I13" s="102"/>
      <c r="J13" s="102"/>
      <c r="K13" s="77"/>
      <c r="L13" s="178">
        <f t="shared" si="0"/>
        <v>4467</v>
      </c>
    </row>
    <row r="14" spans="1:12" s="109" customFormat="1" ht="21" customHeight="1" thickBot="1">
      <c r="A14" s="270" t="s">
        <v>406</v>
      </c>
      <c r="B14" s="77"/>
      <c r="C14" s="77"/>
      <c r="D14" s="102">
        <v>203</v>
      </c>
      <c r="E14" s="102"/>
      <c r="F14" s="77">
        <v>509</v>
      </c>
      <c r="G14" s="77"/>
      <c r="H14" s="77"/>
      <c r="I14" s="102"/>
      <c r="J14" s="102"/>
      <c r="K14" s="77"/>
      <c r="L14" s="178">
        <f t="shared" si="0"/>
        <v>712</v>
      </c>
    </row>
    <row r="15" spans="1:12" ht="28.5" customHeight="1" thickBot="1">
      <c r="A15" s="271" t="s">
        <v>125</v>
      </c>
      <c r="B15" s="77"/>
      <c r="C15" s="77"/>
      <c r="D15" s="102">
        <v>5024</v>
      </c>
      <c r="E15" s="102"/>
      <c r="F15" s="77">
        <v>6405</v>
      </c>
      <c r="G15" s="77"/>
      <c r="H15" s="77"/>
      <c r="I15" s="102">
        <v>141</v>
      </c>
      <c r="J15" s="102"/>
      <c r="K15" s="77"/>
      <c r="L15" s="178">
        <f t="shared" si="0"/>
        <v>11570</v>
      </c>
    </row>
    <row r="16" spans="1:12" ht="31.5" customHeight="1" thickBot="1">
      <c r="A16" s="272" t="s">
        <v>126</v>
      </c>
      <c r="B16" s="77"/>
      <c r="C16" s="77"/>
      <c r="D16" s="102">
        <v>9705</v>
      </c>
      <c r="E16" s="102"/>
      <c r="F16" s="77">
        <v>5488</v>
      </c>
      <c r="G16" s="77"/>
      <c r="H16" s="77">
        <v>11741</v>
      </c>
      <c r="I16" s="102">
        <v>3042</v>
      </c>
      <c r="J16" s="102"/>
      <c r="K16" s="77"/>
      <c r="L16" s="178">
        <f t="shared" si="0"/>
        <v>29976</v>
      </c>
    </row>
    <row r="17" spans="1:12" ht="31.5" customHeight="1" thickBot="1">
      <c r="A17" s="272" t="s">
        <v>166</v>
      </c>
      <c r="B17" s="77"/>
      <c r="C17" s="77"/>
      <c r="D17" s="102">
        <v>15154</v>
      </c>
      <c r="E17" s="102"/>
      <c r="F17" s="77">
        <v>339</v>
      </c>
      <c r="G17" s="77"/>
      <c r="H17" s="77"/>
      <c r="I17" s="102"/>
      <c r="J17" s="102"/>
      <c r="K17" s="77"/>
      <c r="L17" s="178">
        <f t="shared" si="0"/>
        <v>15493</v>
      </c>
    </row>
    <row r="18" spans="1:12" ht="21" customHeight="1" thickBot="1">
      <c r="A18" s="270" t="s">
        <v>127</v>
      </c>
      <c r="B18" s="102">
        <v>2371</v>
      </c>
      <c r="C18" s="77">
        <v>641</v>
      </c>
      <c r="D18" s="102">
        <v>15517</v>
      </c>
      <c r="E18" s="102"/>
      <c r="F18" s="77">
        <v>9103</v>
      </c>
      <c r="G18" s="77"/>
      <c r="H18" s="77">
        <v>25369</v>
      </c>
      <c r="I18" s="102"/>
      <c r="J18" s="102">
        <v>2406</v>
      </c>
      <c r="K18" s="77"/>
      <c r="L18" s="178">
        <f t="shared" si="0"/>
        <v>55407</v>
      </c>
    </row>
    <row r="19" spans="1:12" ht="21" customHeight="1" thickBot="1">
      <c r="A19" s="270" t="s">
        <v>128</v>
      </c>
      <c r="B19" s="77"/>
      <c r="C19" s="77"/>
      <c r="D19" s="102"/>
      <c r="E19" s="102"/>
      <c r="F19" s="77"/>
      <c r="G19" s="77"/>
      <c r="H19" s="77"/>
      <c r="I19" s="102"/>
      <c r="J19" s="102"/>
      <c r="K19" s="77"/>
      <c r="L19" s="178">
        <f t="shared" si="0"/>
        <v>0</v>
      </c>
    </row>
    <row r="20" spans="1:12" ht="21" customHeight="1" thickBot="1">
      <c r="A20" s="270" t="s">
        <v>279</v>
      </c>
      <c r="B20" s="77"/>
      <c r="C20" s="77"/>
      <c r="D20" s="102"/>
      <c r="E20" s="102"/>
      <c r="F20" s="77"/>
      <c r="G20" s="77"/>
      <c r="H20" s="77"/>
      <c r="I20" s="102"/>
      <c r="J20" s="102"/>
      <c r="K20" s="77"/>
      <c r="L20" s="178"/>
    </row>
    <row r="21" spans="1:12" ht="30.75" customHeight="1" thickBot="1">
      <c r="A21" s="272" t="s">
        <v>129</v>
      </c>
      <c r="B21" s="77"/>
      <c r="C21" s="77"/>
      <c r="D21" s="102"/>
      <c r="E21" s="102"/>
      <c r="F21" s="77"/>
      <c r="G21" s="77"/>
      <c r="H21" s="77"/>
      <c r="I21" s="102"/>
      <c r="J21" s="77"/>
      <c r="K21" s="77"/>
      <c r="L21" s="178">
        <f t="shared" si="0"/>
        <v>0</v>
      </c>
    </row>
    <row r="22" spans="1:12" ht="21" customHeight="1" thickBot="1">
      <c r="A22" s="270" t="s">
        <v>130</v>
      </c>
      <c r="B22" s="77"/>
      <c r="C22" s="77"/>
      <c r="D22" s="102">
        <v>23108</v>
      </c>
      <c r="E22" s="102"/>
      <c r="F22" s="77">
        <v>7969</v>
      </c>
      <c r="G22" s="77"/>
      <c r="H22" s="77"/>
      <c r="I22" s="102"/>
      <c r="J22" s="77"/>
      <c r="K22" s="77">
        <v>153606</v>
      </c>
      <c r="L22" s="178">
        <f t="shared" si="0"/>
        <v>184683</v>
      </c>
    </row>
    <row r="23" spans="1:12" ht="21" customHeight="1" thickBot="1">
      <c r="A23" s="270" t="s">
        <v>167</v>
      </c>
      <c r="B23" s="77"/>
      <c r="C23" s="77"/>
      <c r="D23" s="102"/>
      <c r="E23" s="102"/>
      <c r="F23" s="77">
        <v>409</v>
      </c>
      <c r="G23" s="77">
        <v>146000</v>
      </c>
      <c r="H23" s="77"/>
      <c r="I23" s="102"/>
      <c r="J23" s="77">
        <v>2300</v>
      </c>
      <c r="K23" s="77"/>
      <c r="L23" s="178">
        <f t="shared" si="0"/>
        <v>148709</v>
      </c>
    </row>
    <row r="24" spans="1:12" ht="21" customHeight="1" thickBot="1">
      <c r="A24" s="270" t="s">
        <v>168</v>
      </c>
      <c r="B24" s="77"/>
      <c r="C24" s="77"/>
      <c r="D24" s="102"/>
      <c r="E24" s="102"/>
      <c r="F24" s="77">
        <v>9227</v>
      </c>
      <c r="G24" s="77"/>
      <c r="H24" s="77"/>
      <c r="I24" s="102"/>
      <c r="J24" s="77"/>
      <c r="K24" s="77"/>
      <c r="L24" s="178">
        <f t="shared" si="0"/>
        <v>9227</v>
      </c>
    </row>
    <row r="25" spans="1:12" ht="21" customHeight="1" thickBot="1">
      <c r="A25" s="270" t="s">
        <v>169</v>
      </c>
      <c r="B25" s="77">
        <v>701</v>
      </c>
      <c r="C25" s="77">
        <v>189</v>
      </c>
      <c r="D25" s="102">
        <v>541</v>
      </c>
      <c r="E25" s="102"/>
      <c r="F25" s="77"/>
      <c r="G25" s="77"/>
      <c r="H25" s="77">
        <v>200</v>
      </c>
      <c r="I25" s="102"/>
      <c r="J25" s="77"/>
      <c r="K25" s="77"/>
      <c r="L25" s="178">
        <f t="shared" si="0"/>
        <v>1631</v>
      </c>
    </row>
    <row r="26" spans="1:12" ht="21" customHeight="1" thickBot="1">
      <c r="A26" s="270" t="s">
        <v>170</v>
      </c>
      <c r="B26" s="77"/>
      <c r="C26" s="77"/>
      <c r="D26" s="102"/>
      <c r="E26" s="102"/>
      <c r="F26" s="77">
        <v>6102</v>
      </c>
      <c r="G26" s="77"/>
      <c r="H26" s="77"/>
      <c r="I26" s="102"/>
      <c r="J26" s="77"/>
      <c r="K26" s="77"/>
      <c r="L26" s="178">
        <f t="shared" si="0"/>
        <v>6102</v>
      </c>
    </row>
    <row r="27" spans="1:12" ht="21" customHeight="1" thickBot="1">
      <c r="A27" s="270" t="s">
        <v>172</v>
      </c>
      <c r="B27" s="77"/>
      <c r="C27" s="77"/>
      <c r="D27" s="102">
        <v>286</v>
      </c>
      <c r="E27" s="102"/>
      <c r="F27" s="77"/>
      <c r="G27" s="77"/>
      <c r="H27" s="77"/>
      <c r="I27" s="102"/>
      <c r="J27" s="77"/>
      <c r="K27" s="77"/>
      <c r="L27" s="178">
        <f t="shared" si="0"/>
        <v>286</v>
      </c>
    </row>
    <row r="28" spans="1:12" ht="21" customHeight="1" thickBot="1">
      <c r="A28" s="270" t="s">
        <v>173</v>
      </c>
      <c r="B28" s="77"/>
      <c r="C28" s="77"/>
      <c r="D28" s="102"/>
      <c r="E28" s="102"/>
      <c r="F28" s="77"/>
      <c r="G28" s="77"/>
      <c r="H28" s="77"/>
      <c r="I28" s="102"/>
      <c r="J28" s="77"/>
      <c r="K28" s="77"/>
      <c r="L28" s="178">
        <f t="shared" si="0"/>
        <v>0</v>
      </c>
    </row>
    <row r="29" spans="1:12" ht="21" customHeight="1" thickBot="1">
      <c r="A29" s="270" t="s">
        <v>174</v>
      </c>
      <c r="B29" s="77"/>
      <c r="C29" s="77"/>
      <c r="D29" s="102"/>
      <c r="E29" s="102"/>
      <c r="F29" s="77">
        <v>352</v>
      </c>
      <c r="G29" s="77"/>
      <c r="H29" s="77"/>
      <c r="I29" s="102"/>
      <c r="J29" s="77"/>
      <c r="K29" s="77"/>
      <c r="L29" s="178">
        <f t="shared" si="0"/>
        <v>352</v>
      </c>
    </row>
    <row r="30" spans="1:12" ht="21" customHeight="1" thickBot="1">
      <c r="A30" s="270" t="s">
        <v>175</v>
      </c>
      <c r="B30" s="77"/>
      <c r="C30" s="77"/>
      <c r="D30" s="102"/>
      <c r="E30" s="102"/>
      <c r="F30" s="77">
        <v>1680</v>
      </c>
      <c r="G30" s="77"/>
      <c r="H30" s="77"/>
      <c r="I30" s="102"/>
      <c r="J30" s="77"/>
      <c r="K30" s="77"/>
      <c r="L30" s="178">
        <f t="shared" si="0"/>
        <v>1680</v>
      </c>
    </row>
    <row r="31" spans="1:12" ht="21" customHeight="1" thickBot="1">
      <c r="A31" s="270" t="s">
        <v>199</v>
      </c>
      <c r="B31" s="77"/>
      <c r="C31" s="77"/>
      <c r="D31" s="102"/>
      <c r="E31" s="102"/>
      <c r="F31" s="77">
        <v>305</v>
      </c>
      <c r="G31" s="77"/>
      <c r="H31" s="77"/>
      <c r="I31" s="102"/>
      <c r="J31" s="77"/>
      <c r="K31" s="77"/>
      <c r="L31" s="178">
        <f t="shared" si="0"/>
        <v>305</v>
      </c>
    </row>
    <row r="32" spans="1:12" ht="21" customHeight="1" thickBot="1">
      <c r="A32" s="270" t="s">
        <v>176</v>
      </c>
      <c r="B32" s="77"/>
      <c r="C32" s="77"/>
      <c r="D32" s="102">
        <v>7</v>
      </c>
      <c r="E32" s="102">
        <v>12550</v>
      </c>
      <c r="F32" s="77">
        <v>2260</v>
      </c>
      <c r="G32" s="77"/>
      <c r="H32" s="77"/>
      <c r="I32" s="102"/>
      <c r="J32" s="77"/>
      <c r="K32" s="77"/>
      <c r="L32" s="178">
        <f t="shared" si="0"/>
        <v>14817</v>
      </c>
    </row>
    <row r="33" spans="1:12" ht="21" customHeight="1" thickBot="1">
      <c r="A33" s="270" t="s">
        <v>177</v>
      </c>
      <c r="B33" s="77"/>
      <c r="C33" s="77"/>
      <c r="D33" s="102"/>
      <c r="E33" s="102">
        <v>19638</v>
      </c>
      <c r="F33" s="77"/>
      <c r="G33" s="77"/>
      <c r="H33" s="77"/>
      <c r="I33" s="102"/>
      <c r="J33" s="77"/>
      <c r="K33" s="77"/>
      <c r="L33" s="178">
        <f t="shared" si="0"/>
        <v>19638</v>
      </c>
    </row>
    <row r="34" spans="1:12" ht="21" customHeight="1" thickBot="1">
      <c r="A34" s="270" t="s">
        <v>131</v>
      </c>
      <c r="B34" s="77"/>
      <c r="C34" s="77"/>
      <c r="D34" s="102">
        <v>99</v>
      </c>
      <c r="E34" s="102"/>
      <c r="F34" s="77"/>
      <c r="G34" s="77"/>
      <c r="H34" s="77"/>
      <c r="I34" s="102">
        <v>8199</v>
      </c>
      <c r="J34" s="102"/>
      <c r="K34" s="77"/>
      <c r="L34" s="178">
        <f t="shared" si="0"/>
        <v>8298</v>
      </c>
    </row>
    <row r="35" spans="1:12" ht="21" customHeight="1" thickBot="1">
      <c r="A35" s="273" t="s">
        <v>178</v>
      </c>
      <c r="B35" s="77"/>
      <c r="C35" s="77"/>
      <c r="D35" s="102">
        <v>232</v>
      </c>
      <c r="E35" s="102">
        <v>20459</v>
      </c>
      <c r="F35" s="77">
        <v>800</v>
      </c>
      <c r="G35" s="77"/>
      <c r="H35" s="77"/>
      <c r="I35" s="102"/>
      <c r="J35" s="102"/>
      <c r="K35" s="77"/>
      <c r="L35" s="178">
        <f t="shared" si="0"/>
        <v>21491</v>
      </c>
    </row>
    <row r="36" spans="1:12" ht="21" customHeight="1" thickBot="1">
      <c r="A36" s="273" t="s">
        <v>179</v>
      </c>
      <c r="B36" s="77"/>
      <c r="C36" s="77"/>
      <c r="D36" s="102"/>
      <c r="E36" s="102">
        <v>75</v>
      </c>
      <c r="F36" s="77"/>
      <c r="G36" s="77"/>
      <c r="H36" s="77"/>
      <c r="I36" s="102"/>
      <c r="J36" s="102"/>
      <c r="K36" s="77"/>
      <c r="L36" s="178">
        <f t="shared" si="0"/>
        <v>75</v>
      </c>
    </row>
    <row r="37" spans="1:12" ht="21" customHeight="1" thickBot="1">
      <c r="A37" s="273" t="s">
        <v>180</v>
      </c>
      <c r="B37" s="77"/>
      <c r="C37" s="77"/>
      <c r="D37" s="102"/>
      <c r="E37" s="102"/>
      <c r="F37" s="77">
        <v>2212</v>
      </c>
      <c r="G37" s="77"/>
      <c r="H37" s="77"/>
      <c r="I37" s="102"/>
      <c r="J37" s="102"/>
      <c r="K37" s="77"/>
      <c r="L37" s="178">
        <f t="shared" si="0"/>
        <v>2212</v>
      </c>
    </row>
    <row r="38" spans="1:12" ht="21" customHeight="1" thickBot="1">
      <c r="A38" s="273" t="s">
        <v>181</v>
      </c>
      <c r="B38" s="77"/>
      <c r="C38" s="77"/>
      <c r="D38" s="102"/>
      <c r="E38" s="102"/>
      <c r="F38" s="77">
        <v>4420</v>
      </c>
      <c r="G38" s="77"/>
      <c r="H38" s="77"/>
      <c r="I38" s="102"/>
      <c r="J38" s="102"/>
      <c r="K38" s="77"/>
      <c r="L38" s="178">
        <f t="shared" si="0"/>
        <v>4420</v>
      </c>
    </row>
    <row r="39" spans="1:12" ht="21" customHeight="1" thickBot="1">
      <c r="A39" s="273" t="s">
        <v>182</v>
      </c>
      <c r="B39" s="77"/>
      <c r="C39" s="77"/>
      <c r="D39" s="102"/>
      <c r="E39" s="102"/>
      <c r="F39" s="77">
        <v>257</v>
      </c>
      <c r="G39" s="77"/>
      <c r="H39" s="77"/>
      <c r="I39" s="102"/>
      <c r="J39" s="102"/>
      <c r="K39" s="77"/>
      <c r="L39" s="178">
        <f t="shared" si="0"/>
        <v>257</v>
      </c>
    </row>
    <row r="40" spans="1:12" ht="21" customHeight="1" thickBot="1">
      <c r="A40" s="388" t="s">
        <v>132</v>
      </c>
      <c r="B40" s="387"/>
      <c r="C40" s="77"/>
      <c r="D40" s="102"/>
      <c r="E40" s="102"/>
      <c r="F40" s="77"/>
      <c r="G40" s="77"/>
      <c r="H40" s="77"/>
      <c r="I40" s="84"/>
      <c r="J40" s="84"/>
      <c r="K40" s="77"/>
      <c r="L40" s="178">
        <f t="shared" si="0"/>
        <v>0</v>
      </c>
    </row>
    <row r="41" spans="1:12" ht="21" customHeight="1" thickBot="1">
      <c r="A41" s="273" t="s">
        <v>133</v>
      </c>
      <c r="B41" s="77">
        <v>16855</v>
      </c>
      <c r="C41" s="77">
        <v>1633</v>
      </c>
      <c r="D41" s="102"/>
      <c r="E41" s="102"/>
      <c r="F41" s="77">
        <v>11034</v>
      </c>
      <c r="G41" s="77"/>
      <c r="H41" s="77"/>
      <c r="I41" s="102"/>
      <c r="J41" s="102"/>
      <c r="K41" s="77"/>
      <c r="L41" s="178">
        <f t="shared" si="0"/>
        <v>29522</v>
      </c>
    </row>
    <row r="42" spans="1:12" ht="21" customHeight="1" thickBot="1">
      <c r="A42" s="273" t="s">
        <v>134</v>
      </c>
      <c r="B42" s="77">
        <v>42345</v>
      </c>
      <c r="C42" s="77">
        <v>5948</v>
      </c>
      <c r="D42" s="102">
        <v>17683</v>
      </c>
      <c r="E42" s="102"/>
      <c r="F42" s="77"/>
      <c r="G42" s="77"/>
      <c r="H42" s="77">
        <v>2602</v>
      </c>
      <c r="I42" s="102"/>
      <c r="J42" s="102"/>
      <c r="K42" s="77"/>
      <c r="L42" s="178">
        <f t="shared" si="0"/>
        <v>68578</v>
      </c>
    </row>
    <row r="43" spans="1:12" ht="21" customHeight="1" thickBot="1">
      <c r="A43" s="273" t="s">
        <v>183</v>
      </c>
      <c r="B43" s="77">
        <v>26673</v>
      </c>
      <c r="C43" s="77">
        <v>7142</v>
      </c>
      <c r="D43" s="102">
        <v>1538</v>
      </c>
      <c r="E43" s="102"/>
      <c r="F43" s="77">
        <v>1646</v>
      </c>
      <c r="G43" s="77"/>
      <c r="H43" s="77">
        <v>5320</v>
      </c>
      <c r="I43" s="102"/>
      <c r="J43" s="102"/>
      <c r="K43" s="77"/>
      <c r="L43" s="178">
        <f t="shared" si="0"/>
        <v>42319</v>
      </c>
    </row>
    <row r="44" spans="1:12" ht="21" customHeight="1" thickBot="1">
      <c r="A44" s="273" t="s">
        <v>184</v>
      </c>
      <c r="B44" s="77"/>
      <c r="C44" s="77"/>
      <c r="D44" s="102">
        <v>314</v>
      </c>
      <c r="E44" s="102">
        <v>1926</v>
      </c>
      <c r="F44" s="77"/>
      <c r="G44" s="77"/>
      <c r="H44" s="77"/>
      <c r="I44" s="102"/>
      <c r="J44" s="102"/>
      <c r="K44" s="77"/>
      <c r="L44" s="178">
        <f t="shared" si="0"/>
        <v>2240</v>
      </c>
    </row>
    <row r="45" spans="1:12" ht="21" customHeight="1" thickBot="1">
      <c r="A45" s="273" t="s">
        <v>196</v>
      </c>
      <c r="B45" s="77"/>
      <c r="C45" s="77"/>
      <c r="D45" s="102"/>
      <c r="E45" s="102"/>
      <c r="F45" s="77">
        <v>2700</v>
      </c>
      <c r="G45" s="77"/>
      <c r="H45" s="77"/>
      <c r="I45" s="102"/>
      <c r="J45" s="102">
        <v>900</v>
      </c>
      <c r="K45" s="77"/>
      <c r="L45" s="178">
        <f t="shared" si="0"/>
        <v>3600</v>
      </c>
    </row>
    <row r="46" spans="1:12" ht="21" customHeight="1" thickBot="1">
      <c r="A46" s="273" t="s">
        <v>135</v>
      </c>
      <c r="B46" s="77"/>
      <c r="C46" s="77"/>
      <c r="D46" s="102">
        <v>4645</v>
      </c>
      <c r="E46" s="102"/>
      <c r="F46" s="77">
        <v>1350</v>
      </c>
      <c r="G46" s="77"/>
      <c r="H46" s="77"/>
      <c r="I46" s="102"/>
      <c r="J46" s="102"/>
      <c r="K46" s="77"/>
      <c r="L46" s="178">
        <f t="shared" si="0"/>
        <v>5995</v>
      </c>
    </row>
    <row r="47" spans="1:12" ht="27.75" customHeight="1" thickBot="1">
      <c r="A47" s="826" t="s">
        <v>142</v>
      </c>
      <c r="B47" s="77"/>
      <c r="C47" s="77"/>
      <c r="D47" s="102"/>
      <c r="E47" s="102"/>
      <c r="F47" s="77"/>
      <c r="G47" s="77"/>
      <c r="H47" s="77"/>
      <c r="I47" s="102">
        <v>355</v>
      </c>
      <c r="J47" s="102"/>
      <c r="K47" s="77"/>
      <c r="L47" s="178"/>
    </row>
    <row r="48" spans="1:12" ht="21" customHeight="1" thickBot="1">
      <c r="A48" s="273" t="s">
        <v>136</v>
      </c>
      <c r="B48" s="77"/>
      <c r="C48" s="77"/>
      <c r="D48" s="102">
        <v>350</v>
      </c>
      <c r="E48" s="102"/>
      <c r="F48" s="77"/>
      <c r="G48" s="77"/>
      <c r="H48" s="77">
        <v>2538</v>
      </c>
      <c r="I48" s="102"/>
      <c r="J48" s="102"/>
      <c r="K48" s="77"/>
      <c r="L48" s="178">
        <f t="shared" si="0"/>
        <v>2888</v>
      </c>
    </row>
    <row r="49" spans="1:12" s="80" customFormat="1" ht="21" customHeight="1" thickBot="1">
      <c r="A49" s="383" t="s">
        <v>14</v>
      </c>
      <c r="B49" s="384">
        <f aca="true" t="shared" si="1" ref="B49:K49">SUM(B9:B48)</f>
        <v>88945</v>
      </c>
      <c r="C49" s="384">
        <f t="shared" si="1"/>
        <v>15553</v>
      </c>
      <c r="D49" s="384">
        <f t="shared" si="1"/>
        <v>107590</v>
      </c>
      <c r="E49" s="384">
        <f t="shared" si="1"/>
        <v>54648</v>
      </c>
      <c r="F49" s="384">
        <f t="shared" si="1"/>
        <v>81478</v>
      </c>
      <c r="G49" s="384">
        <f t="shared" si="1"/>
        <v>146000</v>
      </c>
      <c r="H49" s="384">
        <f t="shared" si="1"/>
        <v>257277</v>
      </c>
      <c r="I49" s="384">
        <f t="shared" si="1"/>
        <v>11737</v>
      </c>
      <c r="J49" s="384">
        <f t="shared" si="1"/>
        <v>18541</v>
      </c>
      <c r="K49" s="384">
        <f t="shared" si="1"/>
        <v>153606</v>
      </c>
      <c r="L49" s="178">
        <f>SUM(B49:K49)</f>
        <v>935375</v>
      </c>
    </row>
    <row r="50" ht="13.5" thickBot="1">
      <c r="B50" s="110"/>
    </row>
    <row r="51" spans="5:15" ht="12.75">
      <c r="E51" s="2"/>
      <c r="F51" s="2"/>
      <c r="L51" s="103"/>
      <c r="O51" s="2"/>
    </row>
    <row r="53" spans="1:10" ht="12.75">
      <c r="A53" s="111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2.75">
      <c r="A54" s="112"/>
      <c r="B54" s="37"/>
      <c r="C54" s="37"/>
      <c r="D54" s="37"/>
      <c r="E54" s="37"/>
      <c r="F54" s="37"/>
      <c r="G54" s="37"/>
      <c r="H54" s="37"/>
      <c r="I54" s="37"/>
      <c r="J54" s="37"/>
    </row>
    <row r="55" spans="1:10" ht="12.75">
      <c r="A55" s="38"/>
      <c r="B55" s="97"/>
      <c r="C55" s="97"/>
      <c r="D55" s="97"/>
      <c r="E55" s="97"/>
      <c r="F55" s="97"/>
      <c r="G55" s="97"/>
      <c r="H55" s="97"/>
      <c r="I55" s="97"/>
      <c r="J55" s="97"/>
    </row>
    <row r="56" spans="1:10" ht="12.75">
      <c r="A56" s="38"/>
      <c r="B56" s="97"/>
      <c r="C56" s="97"/>
      <c r="D56" s="98"/>
      <c r="E56" s="97"/>
      <c r="F56" s="97"/>
      <c r="G56" s="97"/>
      <c r="H56" s="97"/>
      <c r="I56" s="97"/>
      <c r="J56" s="97"/>
    </row>
    <row r="57" spans="1:10" ht="12.75">
      <c r="A57" s="38"/>
      <c r="B57" s="97"/>
      <c r="C57" s="97"/>
      <c r="D57" s="97"/>
      <c r="E57" s="97"/>
      <c r="F57" s="97"/>
      <c r="G57" s="97"/>
      <c r="H57" s="97"/>
      <c r="I57" s="97"/>
      <c r="J57" s="97"/>
    </row>
    <row r="58" spans="1:10" ht="12.75">
      <c r="A58" s="38"/>
      <c r="B58" s="97"/>
      <c r="C58" s="97"/>
      <c r="D58" s="97"/>
      <c r="E58" s="97"/>
      <c r="F58" s="97"/>
      <c r="G58" s="97"/>
      <c r="H58" s="97"/>
      <c r="I58" s="97"/>
      <c r="J58" s="97"/>
    </row>
    <row r="59" spans="1:10" ht="12.75">
      <c r="A59" s="38"/>
      <c r="B59" s="97"/>
      <c r="C59" s="97"/>
      <c r="D59" s="97"/>
      <c r="E59" s="97"/>
      <c r="F59" s="97"/>
      <c r="G59" s="97"/>
      <c r="H59" s="97"/>
      <c r="I59" s="97"/>
      <c r="J59" s="97"/>
    </row>
    <row r="60" spans="1:10" ht="12.75">
      <c r="A60" s="38"/>
      <c r="B60" s="97"/>
      <c r="C60" s="97"/>
      <c r="D60" s="97"/>
      <c r="E60" s="97"/>
      <c r="F60" s="97"/>
      <c r="G60" s="97"/>
      <c r="H60" s="97"/>
      <c r="I60" s="97"/>
      <c r="J60" s="97"/>
    </row>
    <row r="61" spans="1:10" ht="12.75">
      <c r="A61" s="38"/>
      <c r="B61" s="97"/>
      <c r="C61" s="97"/>
      <c r="D61" s="97"/>
      <c r="E61" s="97"/>
      <c r="F61" s="97"/>
      <c r="G61" s="97"/>
      <c r="H61" s="97"/>
      <c r="I61" s="97"/>
      <c r="J61" s="97"/>
    </row>
    <row r="62" spans="1:10" ht="12.75">
      <c r="A62" s="38"/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12.75">
      <c r="A63" s="38"/>
      <c r="B63" s="97"/>
      <c r="C63" s="97"/>
      <c r="D63" s="97"/>
      <c r="E63" s="97"/>
      <c r="F63" s="97"/>
      <c r="G63" s="97"/>
      <c r="H63" s="97"/>
      <c r="I63" s="97"/>
      <c r="J63" s="97"/>
    </row>
    <row r="64" spans="1:10" ht="12.75">
      <c r="A64" s="38"/>
      <c r="B64" s="97"/>
      <c r="C64" s="97"/>
      <c r="D64" s="97"/>
      <c r="E64" s="97"/>
      <c r="F64" s="97"/>
      <c r="G64" s="97"/>
      <c r="H64" s="97"/>
      <c r="I64" s="97"/>
      <c r="J64" s="97"/>
    </row>
    <row r="65" spans="1:10" ht="12.75">
      <c r="A65" s="38"/>
      <c r="B65" s="97"/>
      <c r="C65" s="97"/>
      <c r="D65" s="97"/>
      <c r="E65" s="97"/>
      <c r="F65" s="97"/>
      <c r="G65" s="97"/>
      <c r="H65" s="97"/>
      <c r="I65" s="97"/>
      <c r="J65" s="97"/>
    </row>
    <row r="66" spans="1:11" ht="12.75">
      <c r="A66" s="38"/>
      <c r="B66" s="97"/>
      <c r="C66" s="97"/>
      <c r="D66" s="97"/>
      <c r="E66" s="97"/>
      <c r="F66" s="97"/>
      <c r="G66" s="97"/>
      <c r="H66" s="97"/>
      <c r="I66" s="97"/>
      <c r="J66" s="97"/>
      <c r="K66" s="1"/>
    </row>
    <row r="67" spans="1:10" ht="12.75">
      <c r="A67" s="38"/>
      <c r="B67" s="97"/>
      <c r="C67" s="97"/>
      <c r="D67" s="97"/>
      <c r="E67" s="97"/>
      <c r="F67" s="97"/>
      <c r="G67" s="97"/>
      <c r="H67" s="97"/>
      <c r="I67" s="97"/>
      <c r="J67" s="97"/>
    </row>
    <row r="68" spans="1:10" ht="12.75">
      <c r="A68" s="38"/>
      <c r="B68" s="97"/>
      <c r="C68" s="97"/>
      <c r="D68" s="97"/>
      <c r="E68" s="97"/>
      <c r="F68" s="97"/>
      <c r="G68" s="97"/>
      <c r="H68" s="97"/>
      <c r="I68" s="97"/>
      <c r="J68" s="97"/>
    </row>
    <row r="69" spans="1:10" ht="12.75">
      <c r="A69" s="112"/>
      <c r="B69" s="99"/>
      <c r="C69" s="99"/>
      <c r="D69" s="99"/>
      <c r="E69" s="99"/>
      <c r="F69" s="99"/>
      <c r="G69" s="99"/>
      <c r="H69" s="99"/>
      <c r="I69" s="99"/>
      <c r="J69" s="99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</sheetData>
  <sheetProtection/>
  <mergeCells count="2">
    <mergeCell ref="A3:O3"/>
    <mergeCell ref="A7:A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45" r:id="rId1"/>
  <headerFooter alignWithMargins="0">
    <oddHeader>&amp;R3/1)a sz. melléklet
.../2015. (...) Egyek Önk.</oddHeader>
  </headerFooter>
  <colBreaks count="1" manualBreakCount="1">
    <brk id="12" max="4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L12"/>
  <sheetViews>
    <sheetView view="pageLayout" zoomScaleSheetLayoutView="100" workbookViewId="0" topLeftCell="D4">
      <selection activeCell="B11" sqref="B11"/>
    </sheetView>
  </sheetViews>
  <sheetFormatPr defaultColWidth="9.00390625" defaultRowHeight="12.75"/>
  <cols>
    <col min="1" max="1" width="45.25390625" style="0" customWidth="1"/>
    <col min="2" max="2" width="15.75390625" style="0" customWidth="1"/>
    <col min="3" max="3" width="17.25390625" style="0" customWidth="1"/>
    <col min="4" max="4" width="21.00390625" style="0" customWidth="1"/>
    <col min="5" max="6" width="17.625" style="0" customWidth="1"/>
    <col min="7" max="7" width="18.00390625" style="0" customWidth="1"/>
    <col min="8" max="9" width="15.25390625" style="0" customWidth="1"/>
    <col min="11" max="11" width="9.00390625" style="0" bestFit="1" customWidth="1"/>
    <col min="12" max="12" width="11.625" style="0" customWidth="1"/>
  </cols>
  <sheetData>
    <row r="3" spans="1:8" ht="15.75">
      <c r="A3" s="890" t="s">
        <v>392</v>
      </c>
      <c r="B3" s="891"/>
      <c r="C3" s="891"/>
      <c r="D3" s="891"/>
      <c r="E3" s="891"/>
      <c r="F3" s="891"/>
      <c r="G3" s="891"/>
      <c r="H3" s="892"/>
    </row>
    <row r="7" ht="13.5" thickBot="1">
      <c r="H7" s="193"/>
    </row>
    <row r="8" spans="1:12" ht="102" customHeight="1" thickBot="1">
      <c r="A8" s="888" t="s">
        <v>122</v>
      </c>
      <c r="B8" s="142" t="s">
        <v>145</v>
      </c>
      <c r="C8" s="142" t="s">
        <v>158</v>
      </c>
      <c r="D8" s="142" t="s">
        <v>147</v>
      </c>
      <c r="E8" s="142" t="s">
        <v>159</v>
      </c>
      <c r="F8" s="142" t="s">
        <v>154</v>
      </c>
      <c r="G8" s="142" t="s">
        <v>160</v>
      </c>
      <c r="H8" s="142" t="s">
        <v>149</v>
      </c>
      <c r="I8" s="142" t="s">
        <v>150</v>
      </c>
      <c r="J8" s="142" t="s">
        <v>151</v>
      </c>
      <c r="K8" s="142" t="s">
        <v>161</v>
      </c>
      <c r="L8" s="143" t="s">
        <v>28</v>
      </c>
    </row>
    <row r="9" spans="1:12" ht="21" customHeight="1" thickBot="1">
      <c r="A9" s="889"/>
      <c r="B9" s="32" t="s">
        <v>289</v>
      </c>
      <c r="C9" s="32" t="s">
        <v>289</v>
      </c>
      <c r="D9" s="32" t="s">
        <v>289</v>
      </c>
      <c r="E9" s="32" t="s">
        <v>289</v>
      </c>
      <c r="F9" s="32" t="s">
        <v>289</v>
      </c>
      <c r="G9" s="32" t="s">
        <v>289</v>
      </c>
      <c r="H9" s="32" t="s">
        <v>289</v>
      </c>
      <c r="I9" s="32" t="s">
        <v>289</v>
      </c>
      <c r="J9" s="32" t="s">
        <v>289</v>
      </c>
      <c r="K9" s="32" t="s">
        <v>289</v>
      </c>
      <c r="L9" s="32" t="s">
        <v>289</v>
      </c>
    </row>
    <row r="10" spans="1:12" ht="21" customHeight="1" thickBot="1">
      <c r="A10" s="270" t="s">
        <v>171</v>
      </c>
      <c r="B10" s="77"/>
      <c r="C10" s="77"/>
      <c r="D10" s="102">
        <v>3854</v>
      </c>
      <c r="E10" s="102"/>
      <c r="F10" s="77">
        <v>848</v>
      </c>
      <c r="G10" s="77"/>
      <c r="H10" s="77"/>
      <c r="I10" s="102"/>
      <c r="J10" s="77"/>
      <c r="K10" s="77"/>
      <c r="L10" s="178">
        <f>SUM(B10:K10)</f>
        <v>4702</v>
      </c>
    </row>
    <row r="11" spans="1:12" ht="21" customHeight="1" thickBot="1">
      <c r="A11" s="273" t="s">
        <v>132</v>
      </c>
      <c r="B11" s="77">
        <v>1771</v>
      </c>
      <c r="C11" s="77">
        <v>478</v>
      </c>
      <c r="D11" s="102">
        <v>1661</v>
      </c>
      <c r="E11" s="102"/>
      <c r="F11" s="77"/>
      <c r="G11" s="77"/>
      <c r="H11" s="77">
        <v>2160</v>
      </c>
      <c r="I11" s="84"/>
      <c r="J11" s="84"/>
      <c r="K11" s="77"/>
      <c r="L11" s="178">
        <f>SUM(B11:K11)</f>
        <v>6070</v>
      </c>
    </row>
    <row r="12" spans="1:12" ht="21" customHeight="1" thickBot="1">
      <c r="A12" s="107" t="s">
        <v>14</v>
      </c>
      <c r="B12" s="110">
        <f aca="true" t="shared" si="0" ref="B12:K12">SUM(B10:B11)</f>
        <v>1771</v>
      </c>
      <c r="C12" s="110">
        <f t="shared" si="0"/>
        <v>478</v>
      </c>
      <c r="D12" s="110">
        <f t="shared" si="0"/>
        <v>5515</v>
      </c>
      <c r="E12" s="110">
        <f t="shared" si="0"/>
        <v>0</v>
      </c>
      <c r="F12" s="110">
        <f t="shared" si="0"/>
        <v>848</v>
      </c>
      <c r="G12" s="110">
        <f t="shared" si="0"/>
        <v>0</v>
      </c>
      <c r="H12" s="110">
        <f t="shared" si="0"/>
        <v>2160</v>
      </c>
      <c r="I12" s="110">
        <f t="shared" si="0"/>
        <v>0</v>
      </c>
      <c r="J12" s="110">
        <f t="shared" si="0"/>
        <v>0</v>
      </c>
      <c r="K12" s="110">
        <f t="shared" si="0"/>
        <v>0</v>
      </c>
      <c r="L12" s="178">
        <f>SUM(B12:K12)</f>
        <v>10772</v>
      </c>
    </row>
  </sheetData>
  <sheetProtection/>
  <mergeCells count="2">
    <mergeCell ref="A3:H3"/>
    <mergeCell ref="A8:A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  <headerFooter alignWithMargins="0">
    <oddHeader>&amp;R3/1)b. sz. melléklet
.../2015. (...) Egyek Önk.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L39"/>
  <sheetViews>
    <sheetView zoomScalePageLayoutView="0" workbookViewId="0" topLeftCell="E1">
      <selection activeCell="H13" sqref="H13"/>
    </sheetView>
  </sheetViews>
  <sheetFormatPr defaultColWidth="9.00390625" defaultRowHeight="12.75"/>
  <cols>
    <col min="1" max="1" width="42.375" style="0" customWidth="1"/>
    <col min="2" max="2" width="15.75390625" style="0" customWidth="1"/>
    <col min="3" max="3" width="17.25390625" style="0" customWidth="1"/>
    <col min="4" max="4" width="21.00390625" style="0" customWidth="1"/>
    <col min="5" max="8" width="18.00390625" style="0" customWidth="1"/>
    <col min="9" max="9" width="12.625" style="0" customWidth="1"/>
    <col min="10" max="10" width="15.25390625" style="0" customWidth="1"/>
    <col min="12" max="12" width="11.00390625" style="0" bestFit="1" customWidth="1"/>
  </cols>
  <sheetData>
    <row r="3" spans="1:9" ht="15.75">
      <c r="A3" s="890"/>
      <c r="B3" s="891"/>
      <c r="C3" s="891"/>
      <c r="D3" s="891"/>
      <c r="E3" s="891"/>
      <c r="F3" s="891"/>
      <c r="G3" s="891"/>
      <c r="H3" s="891"/>
      <c r="I3" s="892"/>
    </row>
    <row r="5" spans="1:9" ht="12.75">
      <c r="A5" s="895" t="s">
        <v>288</v>
      </c>
      <c r="B5" s="895"/>
      <c r="C5" s="895"/>
      <c r="D5" s="895"/>
      <c r="E5" s="895"/>
      <c r="F5" s="895"/>
      <c r="G5" s="895"/>
      <c r="H5" s="895"/>
      <c r="I5" s="895"/>
    </row>
    <row r="6" spans="1:9" ht="12.75">
      <c r="A6" s="895"/>
      <c r="B6" s="895"/>
      <c r="C6" s="895"/>
      <c r="D6" s="895"/>
      <c r="E6" s="895"/>
      <c r="F6" s="895"/>
      <c r="G6" s="895"/>
      <c r="H6" s="895"/>
      <c r="I6" s="895"/>
    </row>
    <row r="7" ht="13.5" thickBot="1">
      <c r="I7" s="274"/>
    </row>
    <row r="8" spans="1:12" ht="102" customHeight="1" thickBot="1">
      <c r="A8" s="893" t="s">
        <v>122</v>
      </c>
      <c r="B8" s="389" t="s">
        <v>145</v>
      </c>
      <c r="C8" s="391" t="s">
        <v>158</v>
      </c>
      <c r="D8" s="389" t="s">
        <v>147</v>
      </c>
      <c r="E8" s="389" t="s">
        <v>159</v>
      </c>
      <c r="F8" s="391" t="s">
        <v>154</v>
      </c>
      <c r="G8" s="389" t="s">
        <v>160</v>
      </c>
      <c r="H8" s="389" t="s">
        <v>149</v>
      </c>
      <c r="I8" s="389" t="s">
        <v>150</v>
      </c>
      <c r="J8" s="389" t="s">
        <v>151</v>
      </c>
      <c r="K8" s="391" t="s">
        <v>161</v>
      </c>
      <c r="L8" s="143" t="s">
        <v>28</v>
      </c>
    </row>
    <row r="9" spans="1:12" ht="21" customHeight="1" thickBot="1">
      <c r="A9" s="894"/>
      <c r="B9" s="32" t="s">
        <v>289</v>
      </c>
      <c r="C9" s="32" t="s">
        <v>289</v>
      </c>
      <c r="D9" s="32" t="s">
        <v>289</v>
      </c>
      <c r="E9" s="32" t="s">
        <v>289</v>
      </c>
      <c r="F9" s="32" t="s">
        <v>289</v>
      </c>
      <c r="G9" s="32" t="s">
        <v>289</v>
      </c>
      <c r="H9" s="32" t="s">
        <v>289</v>
      </c>
      <c r="I9" s="510" t="s">
        <v>289</v>
      </c>
      <c r="J9" s="32" t="s">
        <v>289</v>
      </c>
      <c r="K9" s="32" t="s">
        <v>289</v>
      </c>
      <c r="L9" s="32" t="s">
        <v>289</v>
      </c>
    </row>
    <row r="10" spans="1:12" ht="40.5" customHeight="1" thickBot="1">
      <c r="A10" s="327" t="s">
        <v>137</v>
      </c>
      <c r="B10" s="329">
        <v>56399</v>
      </c>
      <c r="C10" s="329">
        <v>12888</v>
      </c>
      <c r="D10" s="392">
        <v>13203</v>
      </c>
      <c r="E10" s="329"/>
      <c r="F10" s="503">
        <v>6182</v>
      </c>
      <c r="G10" s="504"/>
      <c r="H10" s="506">
        <v>25521</v>
      </c>
      <c r="I10" s="512">
        <v>50</v>
      </c>
      <c r="J10" s="508">
        <v>64</v>
      </c>
      <c r="K10" s="505"/>
      <c r="L10" s="334">
        <f>SUM(B10:K10)</f>
        <v>114307</v>
      </c>
    </row>
    <row r="11" spans="1:12" ht="21" customHeight="1" thickBot="1">
      <c r="A11" s="394" t="s">
        <v>138</v>
      </c>
      <c r="B11" s="330">
        <v>4855</v>
      </c>
      <c r="C11" s="460">
        <v>1084</v>
      </c>
      <c r="D11" s="393">
        <v>558</v>
      </c>
      <c r="E11" s="330">
        <v>0</v>
      </c>
      <c r="F11" s="333">
        <v>1738</v>
      </c>
      <c r="G11" s="330"/>
      <c r="H11" s="507"/>
      <c r="I11" s="513"/>
      <c r="J11" s="509"/>
      <c r="K11" s="413"/>
      <c r="L11" s="334">
        <f>SUM(B11:K11)</f>
        <v>8235</v>
      </c>
    </row>
    <row r="12" spans="1:12" s="81" customFormat="1" ht="21" customHeight="1" thickBot="1">
      <c r="A12" s="107" t="s">
        <v>14</v>
      </c>
      <c r="B12" s="110">
        <f aca="true" t="shared" si="0" ref="B12:K12">SUM(B10:B11)</f>
        <v>61254</v>
      </c>
      <c r="C12" s="110">
        <f t="shared" si="0"/>
        <v>13972</v>
      </c>
      <c r="D12" s="110">
        <f t="shared" si="0"/>
        <v>13761</v>
      </c>
      <c r="E12" s="110">
        <f t="shared" si="0"/>
        <v>0</v>
      </c>
      <c r="F12" s="110">
        <f t="shared" si="0"/>
        <v>7920</v>
      </c>
      <c r="G12" s="110">
        <f t="shared" si="0"/>
        <v>0</v>
      </c>
      <c r="H12" s="110">
        <f t="shared" si="0"/>
        <v>25521</v>
      </c>
      <c r="I12" s="511">
        <f t="shared" si="0"/>
        <v>50</v>
      </c>
      <c r="J12" s="110">
        <f t="shared" si="0"/>
        <v>64</v>
      </c>
      <c r="K12" s="110">
        <f t="shared" si="0"/>
        <v>0</v>
      </c>
      <c r="L12" s="334">
        <f>SUM(B12:K12)</f>
        <v>122542</v>
      </c>
    </row>
    <row r="13" spans="1:4" ht="12.75">
      <c r="A13" s="396"/>
      <c r="B13" s="395"/>
      <c r="C13" s="395"/>
      <c r="D13" s="464"/>
    </row>
    <row r="14" spans="2:9" ht="12.75">
      <c r="B14" s="1"/>
      <c r="C14" s="1"/>
      <c r="D14" s="1"/>
      <c r="I14" s="2"/>
    </row>
    <row r="15" ht="12.75">
      <c r="D15" s="103"/>
    </row>
    <row r="16" spans="2:8" ht="12.75">
      <c r="B16" s="34"/>
      <c r="C16" s="34"/>
      <c r="D16" s="34" t="s">
        <v>83</v>
      </c>
      <c r="E16" s="34"/>
      <c r="F16" s="35"/>
      <c r="G16" s="35"/>
      <c r="H16" s="35"/>
    </row>
    <row r="17" spans="2:8" ht="12.75">
      <c r="B17" s="37"/>
      <c r="C17" s="37"/>
      <c r="D17" s="37"/>
      <c r="E17" s="37"/>
      <c r="F17" s="37"/>
      <c r="G17" s="37"/>
      <c r="H17" s="37"/>
    </row>
    <row r="18" spans="1:8" ht="12.75">
      <c r="A18" s="33"/>
      <c r="B18" s="97"/>
      <c r="C18" s="97"/>
      <c r="D18" s="97"/>
      <c r="E18" s="97"/>
      <c r="F18" s="18"/>
      <c r="G18" s="18"/>
      <c r="H18" s="18"/>
    </row>
    <row r="19" spans="1:8" ht="12.75">
      <c r="A19" s="36"/>
      <c r="B19" s="97"/>
      <c r="C19" s="97"/>
      <c r="D19" s="98"/>
      <c r="E19" s="97"/>
      <c r="F19" s="18"/>
      <c r="G19" s="18"/>
      <c r="H19" s="18"/>
    </row>
    <row r="20" spans="1:8" ht="12.75">
      <c r="A20" s="38"/>
      <c r="B20" s="97"/>
      <c r="C20" s="97"/>
      <c r="D20" s="97"/>
      <c r="E20" s="97"/>
      <c r="F20" s="18"/>
      <c r="G20" s="18"/>
      <c r="H20" s="18"/>
    </row>
    <row r="21" spans="1:8" ht="12.75">
      <c r="A21" s="38"/>
      <c r="B21" s="97"/>
      <c r="C21" s="97"/>
      <c r="D21" s="97"/>
      <c r="E21" s="97"/>
      <c r="F21" s="18"/>
      <c r="G21" s="18"/>
      <c r="H21" s="18"/>
    </row>
    <row r="22" spans="1:8" ht="12.75">
      <c r="A22" s="38"/>
      <c r="B22" s="97"/>
      <c r="C22" s="97"/>
      <c r="D22" s="97"/>
      <c r="E22" s="97"/>
      <c r="F22" s="18"/>
      <c r="G22" s="18"/>
      <c r="H22" s="18"/>
    </row>
    <row r="23" spans="1:8" ht="12.75">
      <c r="A23" s="38"/>
      <c r="B23" s="97"/>
      <c r="C23" s="97"/>
      <c r="D23" s="97"/>
      <c r="E23" s="97"/>
      <c r="F23" s="18"/>
      <c r="G23" s="18"/>
      <c r="H23" s="18"/>
    </row>
    <row r="24" spans="1:8" ht="12.75">
      <c r="A24" s="38"/>
      <c r="B24" s="97"/>
      <c r="C24" s="97"/>
      <c r="D24" s="97"/>
      <c r="E24" s="97"/>
      <c r="F24" s="18"/>
      <c r="G24" s="18"/>
      <c r="H24" s="18"/>
    </row>
    <row r="25" spans="1:8" ht="12.75">
      <c r="A25" s="38"/>
      <c r="B25" s="97"/>
      <c r="C25" s="97"/>
      <c r="D25" s="97"/>
      <c r="E25" s="97"/>
      <c r="F25" s="18"/>
      <c r="G25" s="18"/>
      <c r="H25" s="18"/>
    </row>
    <row r="26" spans="1:8" ht="12.75">
      <c r="A26" s="38"/>
      <c r="B26" s="97"/>
      <c r="C26" s="97"/>
      <c r="D26" s="97"/>
      <c r="E26" s="97"/>
      <c r="F26" s="18"/>
      <c r="G26" s="18"/>
      <c r="H26" s="18"/>
    </row>
    <row r="27" spans="1:8" ht="12.75">
      <c r="A27" s="38"/>
      <c r="B27" s="97"/>
      <c r="C27" s="97"/>
      <c r="D27" s="97"/>
      <c r="E27" s="97"/>
      <c r="F27" s="18"/>
      <c r="G27" s="18"/>
      <c r="H27" s="18"/>
    </row>
    <row r="28" spans="1:8" ht="12.75">
      <c r="A28" s="38"/>
      <c r="B28" s="97"/>
      <c r="C28" s="97"/>
      <c r="D28" s="97"/>
      <c r="E28" s="97"/>
      <c r="F28" s="18"/>
      <c r="G28" s="18"/>
      <c r="H28" s="18"/>
    </row>
    <row r="29" spans="1:8" ht="12.75">
      <c r="A29" s="38"/>
      <c r="B29" s="97"/>
      <c r="C29" s="97"/>
      <c r="D29" s="97"/>
      <c r="E29" s="97"/>
      <c r="F29" s="18"/>
      <c r="G29" s="18"/>
      <c r="H29" s="18"/>
    </row>
    <row r="30" spans="1:8" ht="12.75">
      <c r="A30" s="38"/>
      <c r="B30" s="97"/>
      <c r="C30" s="97"/>
      <c r="D30" s="97"/>
      <c r="E30" s="97"/>
      <c r="F30" s="18"/>
      <c r="G30" s="18"/>
      <c r="H30" s="18"/>
    </row>
    <row r="31" spans="1:8" ht="12.75">
      <c r="A31" s="38"/>
      <c r="B31" s="97"/>
      <c r="C31" s="97"/>
      <c r="D31" s="97"/>
      <c r="E31" s="97"/>
      <c r="F31" s="18"/>
      <c r="G31" s="18"/>
      <c r="H31" s="18"/>
    </row>
    <row r="32" spans="1:8" ht="12.75">
      <c r="A32" s="38"/>
      <c r="B32" s="99"/>
      <c r="C32" s="99"/>
      <c r="D32" s="99"/>
      <c r="E32" s="99"/>
      <c r="F32" s="18"/>
      <c r="G32" s="18"/>
      <c r="H32" s="18"/>
    </row>
    <row r="33" spans="1:8" ht="12.75">
      <c r="A33" s="38"/>
      <c r="B33" s="1"/>
      <c r="C33" s="1"/>
      <c r="D33" s="1"/>
      <c r="E33" s="1"/>
      <c r="F33" s="1"/>
      <c r="G33" s="1"/>
      <c r="H33" s="1"/>
    </row>
    <row r="34" spans="1:8" ht="12.75">
      <c r="A34" s="36"/>
      <c r="B34" s="1"/>
      <c r="C34" s="1"/>
      <c r="D34" s="1"/>
      <c r="E34" s="1"/>
      <c r="F34" s="1"/>
      <c r="G34" s="1"/>
      <c r="H34" s="1"/>
    </row>
    <row r="35" ht="12.75">
      <c r="A35" s="462"/>
    </row>
    <row r="36" ht="12.75">
      <c r="A36" s="462"/>
    </row>
    <row r="37" ht="12.75">
      <c r="A37" s="462"/>
    </row>
    <row r="38" ht="12.75">
      <c r="A38" s="462"/>
    </row>
    <row r="39" ht="12.75">
      <c r="A39" s="462"/>
    </row>
  </sheetData>
  <sheetProtection/>
  <mergeCells count="3">
    <mergeCell ref="A3:I3"/>
    <mergeCell ref="A8:A9"/>
    <mergeCell ref="A5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2" r:id="rId1"/>
  <headerFooter alignWithMargins="0">
    <oddHeader>&amp;R3/2. sz. melléklet
.../2015. (...) Egyek Önk.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L34"/>
  <sheetViews>
    <sheetView zoomScalePageLayoutView="0" workbookViewId="0" topLeftCell="A1">
      <selection activeCell="A8" sqref="A8:A9"/>
    </sheetView>
  </sheetViews>
  <sheetFormatPr defaultColWidth="9.00390625" defaultRowHeight="12.75"/>
  <cols>
    <col min="1" max="1" width="42.375" style="0" customWidth="1"/>
    <col min="2" max="2" width="15.75390625" style="0" customWidth="1"/>
    <col min="3" max="3" width="17.25390625" style="0" customWidth="1"/>
    <col min="4" max="4" width="21.00390625" style="0" customWidth="1"/>
    <col min="5" max="8" width="18.00390625" style="0" customWidth="1"/>
    <col min="9" max="9" width="13.875" style="0" customWidth="1"/>
    <col min="10" max="10" width="13.625" style="0" customWidth="1"/>
    <col min="12" max="12" width="12.75390625" style="0" customWidth="1"/>
  </cols>
  <sheetData>
    <row r="3" spans="1:9" ht="15.75">
      <c r="A3" s="890"/>
      <c r="B3" s="891"/>
      <c r="C3" s="891"/>
      <c r="D3" s="891"/>
      <c r="E3" s="891"/>
      <c r="F3" s="891"/>
      <c r="G3" s="891"/>
      <c r="H3" s="891"/>
      <c r="I3" s="892"/>
    </row>
    <row r="5" spans="1:9" ht="12.75">
      <c r="A5" s="895" t="s">
        <v>290</v>
      </c>
      <c r="B5" s="895"/>
      <c r="C5" s="895"/>
      <c r="D5" s="895"/>
      <c r="E5" s="895"/>
      <c r="F5" s="895"/>
      <c r="G5" s="895"/>
      <c r="H5" s="895"/>
      <c r="I5" s="895"/>
    </row>
    <row r="6" spans="1:9" ht="12.75">
      <c r="A6" s="895"/>
      <c r="B6" s="895"/>
      <c r="C6" s="895"/>
      <c r="D6" s="895"/>
      <c r="E6" s="895"/>
      <c r="F6" s="895"/>
      <c r="G6" s="895"/>
      <c r="H6" s="895"/>
      <c r="I6" s="895"/>
    </row>
    <row r="7" ht="13.5" thickBot="1">
      <c r="I7" s="193"/>
    </row>
    <row r="8" spans="1:12" ht="102" customHeight="1" thickBot="1">
      <c r="A8" s="896" t="s">
        <v>122</v>
      </c>
      <c r="B8" s="389" t="s">
        <v>145</v>
      </c>
      <c r="C8" s="389" t="s">
        <v>158</v>
      </c>
      <c r="D8" s="389" t="s">
        <v>147</v>
      </c>
      <c r="E8" s="389" t="s">
        <v>159</v>
      </c>
      <c r="F8" s="389" t="s">
        <v>154</v>
      </c>
      <c r="G8" s="389" t="s">
        <v>160</v>
      </c>
      <c r="H8" s="389" t="s">
        <v>149</v>
      </c>
      <c r="I8" s="389" t="s">
        <v>150</v>
      </c>
      <c r="J8" s="389" t="s">
        <v>151</v>
      </c>
      <c r="K8" s="389" t="s">
        <v>161</v>
      </c>
      <c r="L8" s="143" t="s">
        <v>28</v>
      </c>
    </row>
    <row r="9" spans="1:12" ht="21" customHeight="1" thickBot="1">
      <c r="A9" s="897"/>
      <c r="B9" s="32" t="s">
        <v>289</v>
      </c>
      <c r="C9" s="32" t="s">
        <v>289</v>
      </c>
      <c r="D9" s="32" t="s">
        <v>289</v>
      </c>
      <c r="E9" s="32" t="s">
        <v>289</v>
      </c>
      <c r="F9" s="32" t="s">
        <v>289</v>
      </c>
      <c r="G9" s="32" t="s">
        <v>289</v>
      </c>
      <c r="H9" s="32" t="s">
        <v>289</v>
      </c>
      <c r="I9" s="32" t="s">
        <v>289</v>
      </c>
      <c r="J9" s="32" t="s">
        <v>289</v>
      </c>
      <c r="K9" s="32" t="s">
        <v>289</v>
      </c>
      <c r="L9" s="32" t="s">
        <v>289</v>
      </c>
    </row>
    <row r="10" spans="1:12" ht="40.5" customHeight="1" thickBot="1">
      <c r="A10" s="397" t="s">
        <v>137</v>
      </c>
      <c r="B10" s="77">
        <v>56399</v>
      </c>
      <c r="C10" s="77">
        <v>12888</v>
      </c>
      <c r="D10" s="382">
        <v>13203</v>
      </c>
      <c r="E10" s="77"/>
      <c r="F10" s="399">
        <v>6182</v>
      </c>
      <c r="G10" s="399"/>
      <c r="H10" s="399">
        <v>25521</v>
      </c>
      <c r="I10" s="514">
        <v>50</v>
      </c>
      <c r="J10" s="398">
        <v>64</v>
      </c>
      <c r="K10" s="390"/>
      <c r="L10" s="334">
        <f>SUM(B10:K10)</f>
        <v>114307</v>
      </c>
    </row>
    <row r="11" spans="1:12" ht="21" customHeight="1" thickBot="1">
      <c r="A11" s="397" t="s">
        <v>138</v>
      </c>
      <c r="B11" s="77">
        <v>4855</v>
      </c>
      <c r="C11" s="77">
        <v>1084</v>
      </c>
      <c r="D11" s="102">
        <v>558</v>
      </c>
      <c r="E11" s="77">
        <v>0</v>
      </c>
      <c r="F11" s="395">
        <v>1738</v>
      </c>
      <c r="G11" s="77"/>
      <c r="H11" s="77"/>
      <c r="I11" s="515"/>
      <c r="J11" s="398"/>
      <c r="K11" s="390"/>
      <c r="L11" s="334">
        <f>SUM(B11:K11)</f>
        <v>8235</v>
      </c>
    </row>
    <row r="12" spans="1:12" s="81" customFormat="1" ht="21" customHeight="1" thickBot="1">
      <c r="A12" s="107" t="s">
        <v>14</v>
      </c>
      <c r="B12" s="110">
        <f aca="true" t="shared" si="0" ref="B12:K12">SUM(B10:B11)</f>
        <v>61254</v>
      </c>
      <c r="C12" s="110">
        <f t="shared" si="0"/>
        <v>13972</v>
      </c>
      <c r="D12" s="110">
        <f t="shared" si="0"/>
        <v>13761</v>
      </c>
      <c r="E12" s="110">
        <f t="shared" si="0"/>
        <v>0</v>
      </c>
      <c r="F12" s="110">
        <f t="shared" si="0"/>
        <v>7920</v>
      </c>
      <c r="G12" s="110">
        <f t="shared" si="0"/>
        <v>0</v>
      </c>
      <c r="H12" s="110">
        <f t="shared" si="0"/>
        <v>25521</v>
      </c>
      <c r="I12" s="110">
        <f t="shared" si="0"/>
        <v>50</v>
      </c>
      <c r="J12" s="110">
        <f t="shared" si="0"/>
        <v>64</v>
      </c>
      <c r="K12" s="110">
        <f t="shared" si="0"/>
        <v>0</v>
      </c>
      <c r="L12" s="334">
        <f>SUM(B12:K12)</f>
        <v>122542</v>
      </c>
    </row>
    <row r="14" ht="12.75">
      <c r="I14" s="2"/>
    </row>
    <row r="16" spans="1:8" ht="12.75">
      <c r="A16" s="33"/>
      <c r="B16" s="34"/>
      <c r="C16" s="34"/>
      <c r="D16" s="34" t="s">
        <v>83</v>
      </c>
      <c r="E16" s="34"/>
      <c r="F16" s="35"/>
      <c r="G16" s="35"/>
      <c r="H16" s="35"/>
    </row>
    <row r="17" spans="1:8" ht="12.75">
      <c r="A17" s="36"/>
      <c r="B17" s="37"/>
      <c r="C17" s="37"/>
      <c r="D17" s="37"/>
      <c r="E17" s="37"/>
      <c r="F17" s="37"/>
      <c r="G17" s="37"/>
      <c r="H17" s="37"/>
    </row>
    <row r="18" spans="1:8" ht="12.75">
      <c r="A18" s="38"/>
      <c r="B18" s="97"/>
      <c r="C18" s="97"/>
      <c r="D18" s="97"/>
      <c r="E18" s="97"/>
      <c r="F18" s="18"/>
      <c r="G18" s="18"/>
      <c r="H18" s="18"/>
    </row>
    <row r="19" spans="1:8" ht="12.75">
      <c r="A19" s="38"/>
      <c r="B19" s="97"/>
      <c r="C19" s="97"/>
      <c r="D19" s="98"/>
      <c r="E19" s="97"/>
      <c r="F19" s="18"/>
      <c r="G19" s="18"/>
      <c r="H19" s="18"/>
    </row>
    <row r="20" spans="1:8" ht="12.75">
      <c r="A20" s="38"/>
      <c r="B20" s="97"/>
      <c r="C20" s="97"/>
      <c r="D20" s="97"/>
      <c r="E20" s="97"/>
      <c r="F20" s="18"/>
      <c r="G20" s="18"/>
      <c r="H20" s="18"/>
    </row>
    <row r="21" spans="1:8" ht="12.75">
      <c r="A21" s="38"/>
      <c r="B21" s="97"/>
      <c r="C21" s="97"/>
      <c r="D21" s="97"/>
      <c r="E21" s="97"/>
      <c r="F21" s="18"/>
      <c r="G21" s="18"/>
      <c r="H21" s="18"/>
    </row>
    <row r="22" spans="1:8" ht="12.75">
      <c r="A22" s="38"/>
      <c r="B22" s="97"/>
      <c r="C22" s="97"/>
      <c r="D22" s="97"/>
      <c r="E22" s="97"/>
      <c r="F22" s="18"/>
      <c r="G22" s="18"/>
      <c r="H22" s="18"/>
    </row>
    <row r="23" spans="1:8" ht="12.75">
      <c r="A23" s="38"/>
      <c r="B23" s="97"/>
      <c r="C23" s="97"/>
      <c r="D23" s="97"/>
      <c r="E23" s="97"/>
      <c r="F23" s="18"/>
      <c r="G23" s="18"/>
      <c r="H23" s="18"/>
    </row>
    <row r="24" spans="1:8" ht="12.75">
      <c r="A24" s="38"/>
      <c r="B24" s="97"/>
      <c r="C24" s="97"/>
      <c r="D24" s="97"/>
      <c r="E24" s="97"/>
      <c r="F24" s="18"/>
      <c r="G24" s="18"/>
      <c r="H24" s="18"/>
    </row>
    <row r="25" spans="1:8" ht="12.75">
      <c r="A25" s="38"/>
      <c r="B25" s="97"/>
      <c r="C25" s="97"/>
      <c r="D25" s="97"/>
      <c r="E25" s="97"/>
      <c r="F25" s="18"/>
      <c r="G25" s="18"/>
      <c r="H25" s="18"/>
    </row>
    <row r="26" spans="1:8" ht="12.75">
      <c r="A26" s="38"/>
      <c r="B26" s="97"/>
      <c r="C26" s="97"/>
      <c r="D26" s="97"/>
      <c r="E26" s="97"/>
      <c r="F26" s="18"/>
      <c r="G26" s="18"/>
      <c r="H26" s="18"/>
    </row>
    <row r="27" spans="1:8" ht="12.75">
      <c r="A27" s="38"/>
      <c r="B27" s="97"/>
      <c r="C27" s="97"/>
      <c r="D27" s="97"/>
      <c r="E27" s="97"/>
      <c r="F27" s="18"/>
      <c r="G27" s="18"/>
      <c r="H27" s="18"/>
    </row>
    <row r="28" spans="1:8" ht="12.75">
      <c r="A28" s="38"/>
      <c r="B28" s="97"/>
      <c r="C28" s="97"/>
      <c r="D28" s="97"/>
      <c r="E28" s="97"/>
      <c r="F28" s="18"/>
      <c r="G28" s="18"/>
      <c r="H28" s="18"/>
    </row>
    <row r="29" spans="1:8" ht="12.75">
      <c r="A29" s="38"/>
      <c r="B29" s="97"/>
      <c r="C29" s="97"/>
      <c r="D29" s="97"/>
      <c r="E29" s="97"/>
      <c r="F29" s="18"/>
      <c r="G29" s="18"/>
      <c r="H29" s="18"/>
    </row>
    <row r="30" spans="1:8" ht="12.75">
      <c r="A30" s="38"/>
      <c r="B30" s="97"/>
      <c r="C30" s="97"/>
      <c r="D30" s="97"/>
      <c r="E30" s="97"/>
      <c r="F30" s="18"/>
      <c r="G30" s="18"/>
      <c r="H30" s="18"/>
    </row>
    <row r="31" spans="1:8" ht="12.75">
      <c r="A31" s="38"/>
      <c r="B31" s="97"/>
      <c r="C31" s="97"/>
      <c r="D31" s="97"/>
      <c r="E31" s="97"/>
      <c r="F31" s="18"/>
      <c r="G31" s="18"/>
      <c r="H31" s="18"/>
    </row>
    <row r="32" spans="1:8" ht="12.75">
      <c r="A32" s="36"/>
      <c r="B32" s="99"/>
      <c r="C32" s="99"/>
      <c r="D32" s="99"/>
      <c r="E32" s="99"/>
      <c r="F32" s="18"/>
      <c r="G32" s="18"/>
      <c r="H32" s="18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</sheetData>
  <sheetProtection/>
  <mergeCells count="3">
    <mergeCell ref="A3:I3"/>
    <mergeCell ref="A5:I6"/>
    <mergeCell ref="A8:A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2" r:id="rId1"/>
  <headerFooter alignWithMargins="0">
    <oddHeader>&amp;R3/2)a sz. melléklet
.../2015. (...) Egyek Önk.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13"/>
  <sheetViews>
    <sheetView view="pageLayout" workbookViewId="0" topLeftCell="D4">
      <selection activeCell="A11" sqref="A11"/>
    </sheetView>
  </sheetViews>
  <sheetFormatPr defaultColWidth="9.00390625" defaultRowHeight="12.75"/>
  <cols>
    <col min="1" max="1" width="56.75390625" style="0" customWidth="1"/>
    <col min="2" max="2" width="15.25390625" style="0" customWidth="1"/>
    <col min="3" max="3" width="15.125" style="0" customWidth="1"/>
    <col min="4" max="4" width="13.75390625" style="80" customWidth="1"/>
    <col min="5" max="5" width="19.75390625" style="0" customWidth="1"/>
    <col min="6" max="6" width="14.375" style="0" customWidth="1"/>
    <col min="7" max="7" width="14.625" style="0" customWidth="1"/>
    <col min="8" max="8" width="13.625" style="0" customWidth="1"/>
    <col min="9" max="9" width="11.75390625" style="0" customWidth="1"/>
    <col min="10" max="10" width="14.625" style="0" customWidth="1"/>
    <col min="11" max="11" width="15.125" style="0" customWidth="1"/>
    <col min="12" max="12" width="12.00390625" style="0" customWidth="1"/>
  </cols>
  <sheetData>
    <row r="1" spans="1:6" ht="15.75" customHeight="1">
      <c r="A1" s="898" t="s">
        <v>88</v>
      </c>
      <c r="B1" s="898"/>
      <c r="C1" s="898"/>
      <c r="D1" s="898"/>
      <c r="E1" s="898"/>
      <c r="F1" s="898"/>
    </row>
    <row r="2" spans="1:6" ht="12.75">
      <c r="A2" s="898"/>
      <c r="B2" s="898"/>
      <c r="C2" s="898"/>
      <c r="D2" s="898"/>
      <c r="E2" s="898"/>
      <c r="F2" s="898"/>
    </row>
    <row r="3" spans="1:6" ht="12.75">
      <c r="A3" s="3"/>
      <c r="B3" s="3"/>
      <c r="C3" s="3"/>
      <c r="D3" s="491"/>
      <c r="E3" s="3"/>
      <c r="F3" s="3"/>
    </row>
    <row r="4" spans="1:6" ht="12.75">
      <c r="A4" s="3"/>
      <c r="B4" s="3"/>
      <c r="C4" s="3"/>
      <c r="D4" s="491"/>
      <c r="E4" s="3"/>
      <c r="F4" s="3"/>
    </row>
    <row r="5" spans="1:6" ht="13.5" thickBot="1">
      <c r="A5" s="3"/>
      <c r="B5" s="3"/>
      <c r="C5" s="3"/>
      <c r="D5" s="491"/>
      <c r="E5" s="3"/>
      <c r="F5" s="3"/>
    </row>
    <row r="6" spans="1:12" ht="102" customHeight="1" thickBot="1">
      <c r="A6" s="893" t="s">
        <v>122</v>
      </c>
      <c r="B6" s="389" t="s">
        <v>145</v>
      </c>
      <c r="C6" s="389" t="s">
        <v>158</v>
      </c>
      <c r="D6" s="492" t="s">
        <v>147</v>
      </c>
      <c r="E6" s="389" t="s">
        <v>159</v>
      </c>
      <c r="F6" s="389" t="s">
        <v>154</v>
      </c>
      <c r="G6" s="389" t="s">
        <v>391</v>
      </c>
      <c r="H6" s="391" t="s">
        <v>149</v>
      </c>
      <c r="I6" s="389" t="s">
        <v>150</v>
      </c>
      <c r="J6" s="389" t="s">
        <v>151</v>
      </c>
      <c r="K6" s="389" t="s">
        <v>161</v>
      </c>
      <c r="L6" s="143" t="s">
        <v>28</v>
      </c>
    </row>
    <row r="7" spans="1:12" ht="21" customHeight="1" thickBot="1">
      <c r="A7" s="894"/>
      <c r="B7" s="32" t="s">
        <v>289</v>
      </c>
      <c r="C7" s="32" t="s">
        <v>289</v>
      </c>
      <c r="D7" s="32" t="s">
        <v>289</v>
      </c>
      <c r="E7" s="32" t="s">
        <v>289</v>
      </c>
      <c r="F7" s="32" t="s">
        <v>289</v>
      </c>
      <c r="G7" s="32" t="s">
        <v>289</v>
      </c>
      <c r="H7" s="32" t="s">
        <v>289</v>
      </c>
      <c r="I7" s="32" t="s">
        <v>289</v>
      </c>
      <c r="J7" s="32" t="s">
        <v>289</v>
      </c>
      <c r="K7" s="32" t="s">
        <v>289</v>
      </c>
      <c r="L7" s="32" t="s">
        <v>289</v>
      </c>
    </row>
    <row r="8" spans="1:12" ht="15.75">
      <c r="A8" s="146" t="s">
        <v>139</v>
      </c>
      <c r="B8" s="401"/>
      <c r="C8" s="416"/>
      <c r="D8" s="493">
        <v>805</v>
      </c>
      <c r="E8" s="405"/>
      <c r="F8" s="516"/>
      <c r="G8" s="415"/>
      <c r="H8" s="337"/>
      <c r="I8" s="339"/>
      <c r="J8" s="337"/>
      <c r="K8" s="337"/>
      <c r="L8" s="409">
        <f>SUM(B8:K8)</f>
        <v>805</v>
      </c>
    </row>
    <row r="9" spans="1:12" ht="15.75">
      <c r="A9" s="70" t="s">
        <v>140</v>
      </c>
      <c r="B9" s="402">
        <v>4916</v>
      </c>
      <c r="C9" s="404">
        <v>1324</v>
      </c>
      <c r="D9" s="494">
        <v>2780</v>
      </c>
      <c r="E9" s="406"/>
      <c r="F9" s="517">
        <v>406</v>
      </c>
      <c r="G9" s="407"/>
      <c r="H9" s="139"/>
      <c r="I9" s="157"/>
      <c r="J9" s="139"/>
      <c r="K9" s="139"/>
      <c r="L9" s="410">
        <f>SUM(B9:K9)</f>
        <v>9426</v>
      </c>
    </row>
    <row r="10" spans="1:12" ht="15.75">
      <c r="A10" s="70" t="s">
        <v>141</v>
      </c>
      <c r="B10" s="402"/>
      <c r="C10" s="404"/>
      <c r="D10" s="494">
        <v>38</v>
      </c>
      <c r="E10" s="406"/>
      <c r="F10" s="517">
        <v>218</v>
      </c>
      <c r="G10" s="408"/>
      <c r="H10" s="139"/>
      <c r="I10" s="157"/>
      <c r="J10" s="139"/>
      <c r="K10" s="139"/>
      <c r="L10" s="410">
        <f>SUM(B10:K10)</f>
        <v>256</v>
      </c>
    </row>
    <row r="11" spans="1:12" s="275" customFormat="1" ht="27" thickBot="1">
      <c r="A11" s="400" t="s">
        <v>142</v>
      </c>
      <c r="B11" s="403">
        <v>1654</v>
      </c>
      <c r="C11" s="414">
        <v>447</v>
      </c>
      <c r="D11" s="495">
        <v>500</v>
      </c>
      <c r="E11" s="403"/>
      <c r="F11" s="403"/>
      <c r="G11" s="414"/>
      <c r="H11" s="213"/>
      <c r="I11" s="413"/>
      <c r="J11" s="213"/>
      <c r="K11" s="213"/>
      <c r="L11" s="411">
        <f>SUM(B11:K11)</f>
        <v>2601</v>
      </c>
    </row>
    <row r="12" spans="1:12" s="87" customFormat="1" ht="24" customHeight="1" thickBot="1">
      <c r="A12" s="335" t="s">
        <v>76</v>
      </c>
      <c r="B12" s="412">
        <f>SUM(B8:B11)</f>
        <v>6570</v>
      </c>
      <c r="C12" s="412">
        <f aca="true" t="shared" si="0" ref="C12:K12">SUM(C8:C11)</f>
        <v>1771</v>
      </c>
      <c r="D12" s="496">
        <f>SUM(D8:D11)</f>
        <v>4123</v>
      </c>
      <c r="E12" s="412">
        <f t="shared" si="0"/>
        <v>0</v>
      </c>
      <c r="F12" s="412">
        <f t="shared" si="0"/>
        <v>624</v>
      </c>
      <c r="G12" s="412">
        <f t="shared" si="0"/>
        <v>0</v>
      </c>
      <c r="H12" s="412">
        <f t="shared" si="0"/>
        <v>0</v>
      </c>
      <c r="I12" s="412">
        <f t="shared" si="0"/>
        <v>0</v>
      </c>
      <c r="J12" s="412">
        <f t="shared" si="0"/>
        <v>0</v>
      </c>
      <c r="K12" s="412">
        <f t="shared" si="0"/>
        <v>0</v>
      </c>
      <c r="L12" s="412">
        <f>SUM(L8:L11)</f>
        <v>13088</v>
      </c>
    </row>
    <row r="13" ht="15.75">
      <c r="D13" s="497"/>
    </row>
  </sheetData>
  <sheetProtection/>
  <mergeCells count="2">
    <mergeCell ref="A6:A7"/>
    <mergeCell ref="A1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3" r:id="rId1"/>
  <headerFooter alignWithMargins="0">
    <oddHeader>&amp;R3/3. sz. melléklet
...../2015.(.......) Egyek Önk.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"/>
  <sheetViews>
    <sheetView view="pageLayout" workbookViewId="0" topLeftCell="A4">
      <selection activeCell="I11" sqref="I11"/>
    </sheetView>
  </sheetViews>
  <sheetFormatPr defaultColWidth="9.00390625" defaultRowHeight="12.75"/>
  <cols>
    <col min="1" max="1" width="50.25390625" style="0" customWidth="1"/>
    <col min="2" max="2" width="15.25390625" style="0" customWidth="1"/>
    <col min="3" max="3" width="15.125" style="0" customWidth="1"/>
    <col min="4" max="4" width="13.75390625" style="0" customWidth="1"/>
    <col min="5" max="5" width="19.75390625" style="0" customWidth="1"/>
    <col min="6" max="6" width="14.125" style="0" customWidth="1"/>
    <col min="7" max="7" width="12.75390625" style="0" customWidth="1"/>
    <col min="8" max="8" width="15.375" style="0" customWidth="1"/>
    <col min="9" max="9" width="11.25390625" style="0" customWidth="1"/>
    <col min="10" max="10" width="13.875" style="0" customWidth="1"/>
    <col min="11" max="11" width="15.375" style="0" customWidth="1"/>
    <col min="12" max="12" width="12.75390625" style="0" customWidth="1"/>
  </cols>
  <sheetData>
    <row r="1" spans="1:7" ht="15.75" customHeight="1">
      <c r="A1" s="898" t="s">
        <v>291</v>
      </c>
      <c r="B1" s="898"/>
      <c r="C1" s="898"/>
      <c r="D1" s="898"/>
      <c r="E1" s="898"/>
      <c r="F1" s="898"/>
      <c r="G1" s="898"/>
    </row>
    <row r="2" spans="1:7" ht="12.75">
      <c r="A2" s="898"/>
      <c r="B2" s="898"/>
      <c r="C2" s="898"/>
      <c r="D2" s="898"/>
      <c r="E2" s="898"/>
      <c r="F2" s="898"/>
      <c r="G2" s="898"/>
    </row>
    <row r="3" spans="1:7" ht="12.75">
      <c r="A3" s="3"/>
      <c r="B3" s="3"/>
      <c r="C3" s="3"/>
      <c r="D3" s="3"/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13.5" thickBot="1">
      <c r="A5" s="3"/>
      <c r="B5" s="3"/>
      <c r="C5" s="3"/>
      <c r="D5" s="3"/>
      <c r="E5" s="3"/>
      <c r="F5" s="3"/>
      <c r="G5" s="3"/>
    </row>
    <row r="6" spans="1:12" ht="102" customHeight="1" thickBot="1">
      <c r="A6" s="893" t="s">
        <v>122</v>
      </c>
      <c r="B6" s="389" t="s">
        <v>145</v>
      </c>
      <c r="C6" s="389" t="s">
        <v>158</v>
      </c>
      <c r="D6" s="389" t="s">
        <v>147</v>
      </c>
      <c r="E6" s="389" t="s">
        <v>159</v>
      </c>
      <c r="F6" s="389" t="s">
        <v>154</v>
      </c>
      <c r="G6" s="389" t="s">
        <v>160</v>
      </c>
      <c r="H6" s="523" t="s">
        <v>149</v>
      </c>
      <c r="I6" s="522" t="s">
        <v>150</v>
      </c>
      <c r="J6" s="525" t="s">
        <v>151</v>
      </c>
      <c r="K6" s="521" t="s">
        <v>161</v>
      </c>
      <c r="L6" s="143" t="s">
        <v>28</v>
      </c>
    </row>
    <row r="7" spans="1:12" ht="21" customHeight="1" thickBot="1">
      <c r="A7" s="894"/>
      <c r="B7" s="32" t="s">
        <v>289</v>
      </c>
      <c r="C7" s="32" t="s">
        <v>289</v>
      </c>
      <c r="D7" s="32" t="s">
        <v>289</v>
      </c>
      <c r="E7" s="32" t="s">
        <v>289</v>
      </c>
      <c r="F7" s="32" t="s">
        <v>289</v>
      </c>
      <c r="G7" s="32" t="s">
        <v>289</v>
      </c>
      <c r="H7" s="32" t="s">
        <v>289</v>
      </c>
      <c r="I7" s="32" t="s">
        <v>289</v>
      </c>
      <c r="J7" s="32" t="s">
        <v>289</v>
      </c>
      <c r="K7" s="32" t="s">
        <v>289</v>
      </c>
      <c r="L7" s="32" t="s">
        <v>289</v>
      </c>
    </row>
    <row r="8" spans="1:12" ht="15.75">
      <c r="A8" s="146" t="s">
        <v>139</v>
      </c>
      <c r="B8" s="401"/>
      <c r="C8" s="401"/>
      <c r="D8" s="401">
        <v>805</v>
      </c>
      <c r="E8" s="405"/>
      <c r="F8" s="415"/>
      <c r="G8" s="516"/>
      <c r="H8" s="339"/>
      <c r="I8" s="337"/>
      <c r="J8" s="339"/>
      <c r="K8" s="337"/>
      <c r="L8" s="409">
        <f>SUM(B8:K8)</f>
        <v>805</v>
      </c>
    </row>
    <row r="9" spans="1:12" ht="15.75">
      <c r="A9" s="70" t="s">
        <v>140</v>
      </c>
      <c r="B9" s="402">
        <v>4916</v>
      </c>
      <c r="C9" s="402">
        <v>1324</v>
      </c>
      <c r="D9" s="402">
        <v>2780</v>
      </c>
      <c r="E9" s="406"/>
      <c r="F9" s="407">
        <v>406</v>
      </c>
      <c r="G9" s="517"/>
      <c r="H9" s="157"/>
      <c r="I9" s="139"/>
      <c r="J9" s="157"/>
      <c r="K9" s="139"/>
      <c r="L9" s="410">
        <f>SUM(B9:K9)</f>
        <v>9426</v>
      </c>
    </row>
    <row r="10" spans="1:12" ht="15.75">
      <c r="A10" s="70" t="s">
        <v>141</v>
      </c>
      <c r="B10" s="402"/>
      <c r="C10" s="402"/>
      <c r="D10" s="402">
        <v>38</v>
      </c>
      <c r="E10" s="406"/>
      <c r="F10" s="407">
        <v>218</v>
      </c>
      <c r="G10" s="524"/>
      <c r="H10" s="157"/>
      <c r="I10" s="139"/>
      <c r="J10" s="157"/>
      <c r="K10" s="139"/>
      <c r="L10" s="410">
        <f>SUM(B10:K10)</f>
        <v>256</v>
      </c>
    </row>
    <row r="11" spans="1:12" s="275" customFormat="1" ht="27" thickBot="1">
      <c r="A11" s="400" t="s">
        <v>142</v>
      </c>
      <c r="B11" s="403">
        <v>1654</v>
      </c>
      <c r="C11" s="403">
        <v>447</v>
      </c>
      <c r="D11" s="403">
        <v>500</v>
      </c>
      <c r="E11" s="403"/>
      <c r="F11" s="414"/>
      <c r="G11" s="403"/>
      <c r="H11" s="413"/>
      <c r="I11" s="213"/>
      <c r="J11" s="413"/>
      <c r="K11" s="213"/>
      <c r="L11" s="411">
        <f>SUM(B11:K11)</f>
        <v>2601</v>
      </c>
    </row>
    <row r="12" spans="1:12" s="87" customFormat="1" ht="24" customHeight="1" thickBot="1">
      <c r="A12" s="335" t="s">
        <v>76</v>
      </c>
      <c r="B12" s="518">
        <f>SUM(B8:B11)</f>
        <v>6570</v>
      </c>
      <c r="C12" s="519">
        <f aca="true" t="shared" si="0" ref="C12:L12">SUM(C8:C11)</f>
        <v>1771</v>
      </c>
      <c r="D12" s="519">
        <f t="shared" si="0"/>
        <v>4123</v>
      </c>
      <c r="E12" s="519">
        <f t="shared" si="0"/>
        <v>0</v>
      </c>
      <c r="F12" s="519">
        <f t="shared" si="0"/>
        <v>624</v>
      </c>
      <c r="G12" s="519">
        <f t="shared" si="0"/>
        <v>0</v>
      </c>
      <c r="H12" s="519">
        <f t="shared" si="0"/>
        <v>0</v>
      </c>
      <c r="I12" s="519">
        <f t="shared" si="0"/>
        <v>0</v>
      </c>
      <c r="J12" s="519">
        <f t="shared" si="0"/>
        <v>0</v>
      </c>
      <c r="K12" s="519">
        <f t="shared" si="0"/>
        <v>0</v>
      </c>
      <c r="L12" s="520">
        <f t="shared" si="0"/>
        <v>13088</v>
      </c>
    </row>
  </sheetData>
  <sheetProtection/>
  <mergeCells count="2">
    <mergeCell ref="A1:G2"/>
    <mergeCell ref="A6:A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4" r:id="rId1"/>
  <headerFooter alignWithMargins="0">
    <oddHeader>&amp;R3/3)a sz. melléklet
...../2015.(.......) Egyek Önk.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2:H36"/>
  <sheetViews>
    <sheetView zoomScalePageLayoutView="0" workbookViewId="0" topLeftCell="A11">
      <selection activeCell="C34" sqref="C34"/>
    </sheetView>
  </sheetViews>
  <sheetFormatPr defaultColWidth="9.00390625" defaultRowHeight="12.75"/>
  <cols>
    <col min="1" max="1" width="5.25390625" style="0" customWidth="1"/>
    <col min="2" max="2" width="40.375" style="0" customWidth="1"/>
    <col min="3" max="3" width="22.625" style="80" customWidth="1"/>
    <col min="4" max="6" width="17.75390625" style="0" customWidth="1"/>
  </cols>
  <sheetData>
    <row r="1" ht="7.5" customHeight="1"/>
    <row r="2" spans="2:6" ht="30" customHeight="1">
      <c r="B2" s="874" t="s">
        <v>297</v>
      </c>
      <c r="C2" s="874"/>
      <c r="D2" s="874"/>
      <c r="E2" s="874"/>
      <c r="F2" s="874"/>
    </row>
    <row r="3" spans="2:6" ht="4.5" customHeight="1" thickBot="1">
      <c r="B3" s="874"/>
      <c r="C3" s="874"/>
      <c r="D3" s="874"/>
      <c r="E3" s="874"/>
      <c r="F3" s="874"/>
    </row>
    <row r="4" spans="2:6" ht="3.75" customHeight="1" hidden="1" thickBot="1">
      <c r="B4" s="22"/>
      <c r="C4" s="483"/>
      <c r="D4" s="22"/>
      <c r="E4" s="22"/>
      <c r="F4" s="27" t="s">
        <v>32</v>
      </c>
    </row>
    <row r="5" spans="2:6" ht="15.75" customHeight="1">
      <c r="B5" s="899" t="s">
        <v>33</v>
      </c>
      <c r="C5" s="906" t="s">
        <v>79</v>
      </c>
      <c r="D5" s="901" t="s">
        <v>80</v>
      </c>
      <c r="E5" s="901" t="s">
        <v>84</v>
      </c>
      <c r="F5" s="904" t="s">
        <v>34</v>
      </c>
    </row>
    <row r="6" spans="2:6" ht="35.25" customHeight="1" thickBot="1">
      <c r="B6" s="900"/>
      <c r="C6" s="907"/>
      <c r="D6" s="902"/>
      <c r="E6" s="903"/>
      <c r="F6" s="905"/>
    </row>
    <row r="7" spans="2:6" ht="15" customHeight="1" thickBot="1">
      <c r="B7" s="28" t="s">
        <v>202</v>
      </c>
      <c r="C7" s="484">
        <f>SUM(C10+C8)</f>
        <v>90716</v>
      </c>
      <c r="D7" s="184">
        <f>SUM(D10+D8)</f>
        <v>61254</v>
      </c>
      <c r="E7" s="184">
        <f>SUM(E10+E8)</f>
        <v>6570</v>
      </c>
      <c r="F7" s="184">
        <f>SUM(F10+F8)</f>
        <v>158540</v>
      </c>
    </row>
    <row r="8" spans="2:6" ht="15" customHeight="1" thickBot="1">
      <c r="B8" s="29" t="s">
        <v>201</v>
      </c>
      <c r="C8" s="485">
        <v>60055</v>
      </c>
      <c r="D8" s="156">
        <v>59432</v>
      </c>
      <c r="E8" s="156">
        <v>5884</v>
      </c>
      <c r="F8" s="423">
        <f aca="true" t="shared" si="0" ref="F8:F14">SUM(C8:E8)</f>
        <v>125371</v>
      </c>
    </row>
    <row r="9" spans="2:6" ht="15" customHeight="1" thickBot="1">
      <c r="B9" s="29" t="s">
        <v>292</v>
      </c>
      <c r="C9" s="485">
        <v>55668</v>
      </c>
      <c r="D9" s="156"/>
      <c r="E9" s="156"/>
      <c r="F9" s="423">
        <f t="shared" si="0"/>
        <v>55668</v>
      </c>
    </row>
    <row r="10" spans="2:6" ht="15" customHeight="1" thickBot="1">
      <c r="B10" s="30" t="s">
        <v>200</v>
      </c>
      <c r="C10" s="486">
        <v>30661</v>
      </c>
      <c r="D10" s="94">
        <v>1822</v>
      </c>
      <c r="E10" s="94">
        <v>686</v>
      </c>
      <c r="F10" s="423">
        <f t="shared" si="0"/>
        <v>33169</v>
      </c>
    </row>
    <row r="11" spans="2:6" ht="15" customHeight="1" thickBot="1">
      <c r="B11" s="31" t="s">
        <v>273</v>
      </c>
      <c r="C11" s="482">
        <v>26373</v>
      </c>
      <c r="D11" s="185"/>
      <c r="E11" s="185"/>
      <c r="F11" s="423">
        <f t="shared" si="0"/>
        <v>26373</v>
      </c>
    </row>
    <row r="12" spans="2:8" ht="29.25" customHeight="1" thickBot="1">
      <c r="B12" s="144" t="s">
        <v>185</v>
      </c>
      <c r="C12" s="487">
        <v>16031</v>
      </c>
      <c r="D12" s="186">
        <v>13972</v>
      </c>
      <c r="E12" s="184">
        <v>1771</v>
      </c>
      <c r="F12" s="217">
        <f t="shared" si="0"/>
        <v>31774</v>
      </c>
      <c r="H12" s="154"/>
    </row>
    <row r="13" spans="2:6" ht="15" customHeight="1" thickBot="1">
      <c r="B13" s="93" t="s">
        <v>203</v>
      </c>
      <c r="C13" s="484">
        <v>113105</v>
      </c>
      <c r="D13" s="184">
        <v>13761</v>
      </c>
      <c r="E13" s="184">
        <v>4123</v>
      </c>
      <c r="F13" s="217">
        <f t="shared" si="0"/>
        <v>130989</v>
      </c>
    </row>
    <row r="14" spans="2:6" ht="15" customHeight="1" thickBot="1">
      <c r="B14" s="28" t="s">
        <v>204</v>
      </c>
      <c r="C14" s="488">
        <v>54648</v>
      </c>
      <c r="D14" s="184"/>
      <c r="E14" s="184"/>
      <c r="F14" s="217">
        <f t="shared" si="0"/>
        <v>54648</v>
      </c>
    </row>
    <row r="15" spans="2:6" s="81" customFormat="1" ht="26.25" thickBot="1">
      <c r="B15" s="144" t="s">
        <v>205</v>
      </c>
      <c r="C15" s="488">
        <f>SUM(C16:C30)</f>
        <v>82326</v>
      </c>
      <c r="D15" s="488">
        <f>SUM(D16:D30)</f>
        <v>7920</v>
      </c>
      <c r="E15" s="95">
        <f>SUM(E16:E30)</f>
        <v>624</v>
      </c>
      <c r="F15" s="95">
        <f>SUM(F16:F30)</f>
        <v>90870</v>
      </c>
    </row>
    <row r="16" spans="2:6" s="81" customFormat="1" ht="13.5" thickBot="1">
      <c r="B16" s="417" t="s">
        <v>206</v>
      </c>
      <c r="C16" s="469">
        <v>6102</v>
      </c>
      <c r="D16" s="422"/>
      <c r="E16" s="422"/>
      <c r="F16" s="423">
        <f>SUM(C16:E16)</f>
        <v>6102</v>
      </c>
    </row>
    <row r="17" spans="2:6" s="81" customFormat="1" ht="13.5" thickBot="1">
      <c r="B17" s="417" t="s">
        <v>37</v>
      </c>
      <c r="C17" s="469">
        <v>12545</v>
      </c>
      <c r="D17" s="422">
        <v>950</v>
      </c>
      <c r="E17" s="422"/>
      <c r="F17" s="423">
        <f aca="true" t="shared" si="1" ref="F17:F31">SUM(C17:E17)</f>
        <v>13495</v>
      </c>
    </row>
    <row r="18" spans="2:6" s="81" customFormat="1" ht="13.5" thickBot="1">
      <c r="B18" s="417" t="s">
        <v>274</v>
      </c>
      <c r="C18" s="469">
        <v>34616</v>
      </c>
      <c r="D18" s="422">
        <v>6970</v>
      </c>
      <c r="E18" s="422">
        <v>624</v>
      </c>
      <c r="F18" s="423">
        <f t="shared" si="1"/>
        <v>42210</v>
      </c>
    </row>
    <row r="19" spans="2:6" s="81" customFormat="1" ht="13.5" thickBot="1">
      <c r="B19" s="417" t="s">
        <v>207</v>
      </c>
      <c r="C19" s="469">
        <v>2660</v>
      </c>
      <c r="D19" s="422"/>
      <c r="E19" s="422"/>
      <c r="F19" s="423">
        <f t="shared" si="1"/>
        <v>2660</v>
      </c>
    </row>
    <row r="20" spans="2:6" s="81" customFormat="1" ht="13.5" thickBot="1">
      <c r="B20" s="417" t="s">
        <v>81</v>
      </c>
      <c r="C20" s="469">
        <v>9127</v>
      </c>
      <c r="D20" s="422"/>
      <c r="E20" s="422"/>
      <c r="F20" s="423">
        <f t="shared" si="1"/>
        <v>9127</v>
      </c>
    </row>
    <row r="21" spans="2:6" s="81" customFormat="1" ht="13.5" thickBot="1">
      <c r="B21" s="417" t="s">
        <v>296</v>
      </c>
      <c r="C21" s="469">
        <v>100</v>
      </c>
      <c r="D21" s="422"/>
      <c r="E21" s="422"/>
      <c r="F21" s="423">
        <f t="shared" si="1"/>
        <v>100</v>
      </c>
    </row>
    <row r="22" spans="2:6" s="81" customFormat="1" ht="13.5" thickBot="1">
      <c r="B22" s="417" t="s">
        <v>293</v>
      </c>
      <c r="C22" s="469">
        <v>1307</v>
      </c>
      <c r="D22" s="422"/>
      <c r="E22" s="422"/>
      <c r="F22" s="423">
        <f t="shared" si="1"/>
        <v>1307</v>
      </c>
    </row>
    <row r="23" spans="2:6" s="81" customFormat="1" ht="16.5" customHeight="1" thickBot="1">
      <c r="B23" s="417" t="s">
        <v>294</v>
      </c>
      <c r="C23" s="469">
        <v>7969</v>
      </c>
      <c r="D23" s="422"/>
      <c r="E23" s="422"/>
      <c r="F23" s="423">
        <f t="shared" si="1"/>
        <v>7969</v>
      </c>
    </row>
    <row r="24" spans="2:6" s="81" customFormat="1" ht="16.5" customHeight="1" thickBot="1">
      <c r="B24" s="417" t="s">
        <v>208</v>
      </c>
      <c r="C24" s="469">
        <v>800</v>
      </c>
      <c r="D24" s="422"/>
      <c r="E24" s="422"/>
      <c r="F24" s="423">
        <f t="shared" si="1"/>
        <v>800</v>
      </c>
    </row>
    <row r="25" spans="2:6" s="81" customFormat="1" ht="16.5" customHeight="1" thickBot="1">
      <c r="B25" s="417" t="s">
        <v>209</v>
      </c>
      <c r="C25" s="469">
        <v>3900</v>
      </c>
      <c r="D25" s="422"/>
      <c r="E25" s="422"/>
      <c r="F25" s="423">
        <f t="shared" si="1"/>
        <v>3900</v>
      </c>
    </row>
    <row r="26" spans="2:6" s="81" customFormat="1" ht="13.5" thickBot="1">
      <c r="B26" s="417" t="s">
        <v>210</v>
      </c>
      <c r="C26" s="469">
        <v>500</v>
      </c>
      <c r="D26" s="422"/>
      <c r="E26" s="422"/>
      <c r="F26" s="423">
        <f t="shared" si="1"/>
        <v>500</v>
      </c>
    </row>
    <row r="27" spans="2:6" s="81" customFormat="1" ht="13.5" thickBot="1">
      <c r="B27" s="417" t="s">
        <v>375</v>
      </c>
      <c r="C27" s="469">
        <v>500</v>
      </c>
      <c r="D27" s="422"/>
      <c r="E27" s="422"/>
      <c r="F27" s="423">
        <f t="shared" si="1"/>
        <v>500</v>
      </c>
    </row>
    <row r="28" spans="2:6" s="81" customFormat="1" ht="13.5" thickBot="1">
      <c r="B28" s="417" t="s">
        <v>295</v>
      </c>
      <c r="C28" s="469">
        <v>100</v>
      </c>
      <c r="D28" s="422"/>
      <c r="E28" s="422"/>
      <c r="F28" s="423">
        <f t="shared" si="1"/>
        <v>100</v>
      </c>
    </row>
    <row r="29" spans="2:6" s="81" customFormat="1" ht="13.5" thickBot="1">
      <c r="B29" s="417" t="s">
        <v>211</v>
      </c>
      <c r="C29" s="469">
        <v>1200</v>
      </c>
      <c r="D29" s="422"/>
      <c r="E29" s="422"/>
      <c r="F29" s="423">
        <f t="shared" si="1"/>
        <v>1200</v>
      </c>
    </row>
    <row r="30" spans="2:6" s="81" customFormat="1" ht="13.5" thickBot="1">
      <c r="B30" s="446" t="s">
        <v>212</v>
      </c>
      <c r="C30" s="470">
        <v>900</v>
      </c>
      <c r="D30" s="214"/>
      <c r="E30" s="214"/>
      <c r="F30" s="423">
        <f t="shared" si="1"/>
        <v>900</v>
      </c>
    </row>
    <row r="31" spans="2:6" s="81" customFormat="1" ht="13.5" thickBot="1">
      <c r="B31" s="421" t="s">
        <v>272</v>
      </c>
      <c r="C31" s="489">
        <v>1247</v>
      </c>
      <c r="D31" s="419"/>
      <c r="E31" s="419"/>
      <c r="F31" s="445">
        <f t="shared" si="1"/>
        <v>1247</v>
      </c>
    </row>
    <row r="32" spans="2:6" ht="25.5" customHeight="1" thickBot="1">
      <c r="B32" s="421" t="s">
        <v>161</v>
      </c>
      <c r="C32" s="384">
        <f>SUM(C33:C33)</f>
        <v>132171</v>
      </c>
      <c r="D32" s="419">
        <f>SUM(D33:D33)</f>
        <v>0</v>
      </c>
      <c r="E32" s="419">
        <f>SUM(E33:E33)</f>
        <v>0</v>
      </c>
      <c r="F32" s="419">
        <f>SUM(F33:F33)</f>
        <v>132171</v>
      </c>
    </row>
    <row r="33" spans="2:6" s="275" customFormat="1" ht="15" customHeight="1" thickBot="1">
      <c r="B33" s="418" t="s">
        <v>213</v>
      </c>
      <c r="C33" s="490">
        <v>132171</v>
      </c>
      <c r="D33" s="420"/>
      <c r="E33" s="420"/>
      <c r="F33" s="424">
        <f>SUM(C33:E33)</f>
        <v>132171</v>
      </c>
    </row>
    <row r="34" spans="2:6" ht="13.5" thickBot="1">
      <c r="B34" s="28" t="s">
        <v>35</v>
      </c>
      <c r="C34" s="484">
        <f>SUM(C32+C31+C15+C14+C13+C12+C7)</f>
        <v>490244</v>
      </c>
      <c r="D34" s="184">
        <f>SUM(D32+D31+D15+D14+D13+D12+D7)</f>
        <v>96907</v>
      </c>
      <c r="E34" s="184">
        <f>SUM(E32+E31+E15+E14+E13+E12+E7)</f>
        <v>13088</v>
      </c>
      <c r="F34" s="184">
        <f>SUM(F32+F31+F15+F14+F13+F12+F7)</f>
        <v>600239</v>
      </c>
    </row>
    <row r="35" spans="3:4" ht="12.75">
      <c r="C35" s="216"/>
      <c r="D35" s="2"/>
    </row>
    <row r="36" spans="3:4" ht="12.75">
      <c r="C36" s="385"/>
      <c r="D36" s="103"/>
    </row>
  </sheetData>
  <sheetProtection/>
  <mergeCells count="6">
    <mergeCell ref="B2:F3"/>
    <mergeCell ref="B5:B6"/>
    <mergeCell ref="D5:D6"/>
    <mergeCell ref="E5:E6"/>
    <mergeCell ref="F5:F6"/>
    <mergeCell ref="C5:C6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landscape" paperSize="9" scale="82" r:id="rId1"/>
  <headerFooter alignWithMargins="0">
    <oddHeader>&amp;R4.sz melléklet
..../2015.(....) Egyek Önk.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4:J85"/>
  <sheetViews>
    <sheetView workbookViewId="0" topLeftCell="A1">
      <selection activeCell="D11" sqref="D11"/>
    </sheetView>
  </sheetViews>
  <sheetFormatPr defaultColWidth="9.00390625" defaultRowHeight="12.75"/>
  <cols>
    <col min="1" max="1" width="3.125" style="0" customWidth="1"/>
    <col min="2" max="2" width="5.375" style="0" customWidth="1"/>
    <col min="3" max="3" width="12.875" style="0" customWidth="1"/>
    <col min="4" max="4" width="65.25390625" style="0" customWidth="1"/>
    <col min="5" max="5" width="20.00390625" style="0" customWidth="1"/>
    <col min="6" max="7" width="11.00390625" style="0" bestFit="1" customWidth="1"/>
    <col min="8" max="8" width="12.00390625" style="0" customWidth="1"/>
    <col min="9" max="9" width="15.875" style="0" customWidth="1"/>
    <col min="10" max="10" width="14.625" style="0" customWidth="1"/>
  </cols>
  <sheetData>
    <row r="4" spans="2:5" ht="15.75">
      <c r="B4" s="890" t="s">
        <v>38</v>
      </c>
      <c r="C4" s="908"/>
      <c r="D4" s="908"/>
      <c r="E4" s="908"/>
    </row>
    <row r="5" ht="13.5" thickBot="1">
      <c r="E5" s="526" t="s">
        <v>40</v>
      </c>
    </row>
    <row r="6" spans="2:5" ht="34.5" customHeight="1" thickBot="1">
      <c r="B6" s="76" t="s">
        <v>82</v>
      </c>
      <c r="C6" s="443" t="s">
        <v>244</v>
      </c>
      <c r="D6" s="91" t="s">
        <v>39</v>
      </c>
      <c r="E6" s="527" t="s">
        <v>298</v>
      </c>
    </row>
    <row r="7" spans="2:5" ht="21" customHeight="1">
      <c r="B7" s="528" t="s">
        <v>2</v>
      </c>
      <c r="C7" s="444" t="s">
        <v>254</v>
      </c>
      <c r="D7" s="146" t="s">
        <v>299</v>
      </c>
      <c r="E7" s="392">
        <v>50</v>
      </c>
    </row>
    <row r="8" spans="2:5" ht="21" customHeight="1">
      <c r="B8" s="528" t="s">
        <v>6</v>
      </c>
      <c r="C8" s="444" t="s">
        <v>275</v>
      </c>
      <c r="D8" s="70" t="s">
        <v>300</v>
      </c>
      <c r="E8" s="94">
        <v>3042</v>
      </c>
    </row>
    <row r="9" spans="2:5" ht="21" customHeight="1">
      <c r="B9" s="528" t="s">
        <v>10</v>
      </c>
      <c r="C9" s="444" t="s">
        <v>383</v>
      </c>
      <c r="D9" s="569" t="s">
        <v>301</v>
      </c>
      <c r="E9" s="185">
        <v>141</v>
      </c>
    </row>
    <row r="10" spans="2:5" ht="21" customHeight="1" thickBot="1">
      <c r="B10" s="528" t="s">
        <v>4</v>
      </c>
      <c r="C10" s="444" t="s">
        <v>245</v>
      </c>
      <c r="D10" s="72" t="s">
        <v>301</v>
      </c>
      <c r="E10" s="529">
        <v>8199</v>
      </c>
    </row>
    <row r="11" spans="2:5" ht="21" customHeight="1" thickBot="1">
      <c r="B11" s="528" t="s">
        <v>7</v>
      </c>
      <c r="C11" s="566" t="s">
        <v>615</v>
      </c>
      <c r="D11" s="567" t="s">
        <v>616</v>
      </c>
      <c r="E11" s="568">
        <v>355</v>
      </c>
    </row>
    <row r="12" spans="2:5" ht="21" customHeight="1" thickBot="1">
      <c r="B12" s="909" t="s">
        <v>34</v>
      </c>
      <c r="C12" s="909"/>
      <c r="D12" s="909"/>
      <c r="E12" s="530">
        <f>SUM(E7:E11)</f>
        <v>11787</v>
      </c>
    </row>
    <row r="13" ht="21" customHeight="1"/>
    <row r="14" ht="21" customHeight="1"/>
    <row r="15" spans="2:5" ht="21" customHeight="1">
      <c r="B15" s="890" t="s">
        <v>75</v>
      </c>
      <c r="C15" s="908"/>
      <c r="D15" s="908"/>
      <c r="E15" s="908"/>
    </row>
    <row r="16" spans="2:5" ht="21" customHeight="1" thickBot="1">
      <c r="B16" s="20"/>
      <c r="C16" s="20"/>
      <c r="D16" s="20"/>
      <c r="E16" s="526" t="s">
        <v>40</v>
      </c>
    </row>
    <row r="17" spans="2:6" ht="35.25" customHeight="1" thickBot="1">
      <c r="B17" s="76" t="s">
        <v>82</v>
      </c>
      <c r="C17" s="443" t="s">
        <v>244</v>
      </c>
      <c r="D17" s="527" t="s">
        <v>41</v>
      </c>
      <c r="E17" s="572" t="s">
        <v>302</v>
      </c>
      <c r="F17" s="80"/>
    </row>
    <row r="18" spans="2:6" ht="25.5" customHeight="1" thickBot="1">
      <c r="B18" s="531" t="s">
        <v>2</v>
      </c>
      <c r="C18" s="532" t="s">
        <v>254</v>
      </c>
      <c r="D18" s="533" t="s">
        <v>303</v>
      </c>
      <c r="E18" s="534">
        <v>4493</v>
      </c>
      <c r="F18" s="80"/>
    </row>
    <row r="19" spans="2:6" ht="25.5" customHeight="1" thickBot="1">
      <c r="B19" s="531" t="s">
        <v>6</v>
      </c>
      <c r="C19" s="532" t="s">
        <v>254</v>
      </c>
      <c r="D19" s="535" t="s">
        <v>304</v>
      </c>
      <c r="E19" s="536">
        <v>40</v>
      </c>
      <c r="F19" s="80"/>
    </row>
    <row r="20" spans="2:6" ht="25.5" customHeight="1" thickBot="1">
      <c r="B20" s="531" t="s">
        <v>10</v>
      </c>
      <c r="C20" s="532" t="s">
        <v>254</v>
      </c>
      <c r="D20" s="535" t="s">
        <v>305</v>
      </c>
      <c r="E20" s="536">
        <v>312</v>
      </c>
      <c r="F20" s="80"/>
    </row>
    <row r="21" spans="2:6" ht="25.5" customHeight="1" thickBot="1">
      <c r="B21" s="531" t="s">
        <v>4</v>
      </c>
      <c r="C21" s="532" t="s">
        <v>254</v>
      </c>
      <c r="D21" s="535" t="s">
        <v>306</v>
      </c>
      <c r="E21" s="536">
        <v>455</v>
      </c>
      <c r="F21" s="80"/>
    </row>
    <row r="22" spans="2:6" ht="25.5" customHeight="1" thickBot="1">
      <c r="B22" s="531" t="s">
        <v>7</v>
      </c>
      <c r="C22" s="532" t="s">
        <v>254</v>
      </c>
      <c r="D22" s="535" t="s">
        <v>307</v>
      </c>
      <c r="E22" s="536">
        <v>20</v>
      </c>
      <c r="F22" s="385"/>
    </row>
    <row r="23" spans="2:6" ht="25.5" customHeight="1" thickBot="1">
      <c r="B23" s="531" t="s">
        <v>11</v>
      </c>
      <c r="C23" s="532" t="s">
        <v>254</v>
      </c>
      <c r="D23" s="535" t="s">
        <v>308</v>
      </c>
      <c r="E23" s="536">
        <v>2000</v>
      </c>
      <c r="F23" s="80"/>
    </row>
    <row r="24" spans="2:6" ht="25.5" customHeight="1" thickBot="1">
      <c r="B24" s="531" t="s">
        <v>5</v>
      </c>
      <c r="C24" s="532" t="s">
        <v>254</v>
      </c>
      <c r="D24" s="535" t="s">
        <v>309</v>
      </c>
      <c r="E24" s="536">
        <v>20000</v>
      </c>
      <c r="F24" s="80"/>
    </row>
    <row r="25" spans="2:6" ht="25.5" customHeight="1" thickBot="1">
      <c r="B25" s="531" t="s">
        <v>13</v>
      </c>
      <c r="C25" s="532" t="s">
        <v>254</v>
      </c>
      <c r="D25" s="535" t="s">
        <v>310</v>
      </c>
      <c r="E25" s="536">
        <v>81</v>
      </c>
      <c r="F25" s="80"/>
    </row>
    <row r="26" spans="2:6" ht="25.5" customHeight="1" thickBot="1">
      <c r="B26" s="531" t="s">
        <v>8</v>
      </c>
      <c r="C26" s="532" t="s">
        <v>254</v>
      </c>
      <c r="D26" s="535" t="s">
        <v>305</v>
      </c>
      <c r="E26" s="536">
        <v>520</v>
      </c>
      <c r="F26" s="80"/>
    </row>
    <row r="27" spans="2:6" ht="25.5" customHeight="1" thickBot="1">
      <c r="B27" s="531" t="s">
        <v>3</v>
      </c>
      <c r="C27" s="532" t="s">
        <v>254</v>
      </c>
      <c r="D27" s="535" t="s">
        <v>311</v>
      </c>
      <c r="E27" s="536">
        <v>115</v>
      </c>
      <c r="F27" s="80"/>
    </row>
    <row r="28" spans="2:6" ht="25.5" customHeight="1" thickBot="1">
      <c r="B28" s="531" t="s">
        <v>9</v>
      </c>
      <c r="C28" s="532" t="s">
        <v>254</v>
      </c>
      <c r="D28" s="535" t="s">
        <v>312</v>
      </c>
      <c r="E28" s="536">
        <v>700</v>
      </c>
      <c r="F28" s="80"/>
    </row>
    <row r="29" spans="2:6" ht="25.5" customHeight="1" thickBot="1">
      <c r="B29" s="531" t="s">
        <v>29</v>
      </c>
      <c r="C29" s="532" t="s">
        <v>254</v>
      </c>
      <c r="D29" s="535" t="s">
        <v>313</v>
      </c>
      <c r="E29" s="536">
        <v>65</v>
      </c>
      <c r="F29" s="80"/>
    </row>
    <row r="30" spans="2:6" ht="25.5" customHeight="1" thickBot="1">
      <c r="B30" s="531" t="s">
        <v>17</v>
      </c>
      <c r="C30" s="532" t="s">
        <v>254</v>
      </c>
      <c r="D30" s="535" t="s">
        <v>314</v>
      </c>
      <c r="E30" s="536">
        <v>40</v>
      </c>
      <c r="F30" s="80"/>
    </row>
    <row r="31" spans="2:6" ht="25.5" customHeight="1" thickBot="1">
      <c r="B31" s="531" t="s">
        <v>65</v>
      </c>
      <c r="C31" s="532" t="s">
        <v>254</v>
      </c>
      <c r="D31" s="535" t="s">
        <v>315</v>
      </c>
      <c r="E31" s="536">
        <v>2000</v>
      </c>
      <c r="F31" s="80"/>
    </row>
    <row r="32" spans="2:6" ht="25.5" customHeight="1" thickBot="1">
      <c r="B32" s="531"/>
      <c r="C32" s="532" t="s">
        <v>254</v>
      </c>
      <c r="D32" s="538" t="s">
        <v>319</v>
      </c>
      <c r="E32" s="536">
        <v>64</v>
      </c>
      <c r="F32" s="385"/>
    </row>
    <row r="33" spans="2:6" ht="25.5" customHeight="1" thickBot="1">
      <c r="B33" s="531" t="s">
        <v>68</v>
      </c>
      <c r="C33" s="532" t="s">
        <v>247</v>
      </c>
      <c r="D33" s="535" t="s">
        <v>316</v>
      </c>
      <c r="E33" s="536">
        <v>2538</v>
      </c>
      <c r="F33" s="80"/>
    </row>
    <row r="34" spans="2:6" ht="25.5" customHeight="1" thickBot="1">
      <c r="B34" s="531" t="s">
        <v>66</v>
      </c>
      <c r="C34" s="532" t="s">
        <v>275</v>
      </c>
      <c r="D34" s="535" t="s">
        <v>317</v>
      </c>
      <c r="E34" s="536">
        <v>2671</v>
      </c>
      <c r="F34" s="80"/>
    </row>
    <row r="35" spans="2:6" ht="36.75" customHeight="1" thickBot="1">
      <c r="B35" s="531" t="s">
        <v>67</v>
      </c>
      <c r="C35" s="537" t="s">
        <v>318</v>
      </c>
      <c r="D35" s="538" t="s">
        <v>319</v>
      </c>
      <c r="E35" s="536">
        <v>2300</v>
      </c>
      <c r="F35" s="80"/>
    </row>
    <row r="36" spans="2:7" ht="25.5" customHeight="1" thickBot="1">
      <c r="B36" s="531" t="s">
        <v>69</v>
      </c>
      <c r="C36" s="539" t="s">
        <v>275</v>
      </c>
      <c r="D36" s="540" t="s">
        <v>250</v>
      </c>
      <c r="E36" s="541">
        <v>9070</v>
      </c>
      <c r="F36" s="80"/>
      <c r="G36" s="103"/>
    </row>
    <row r="37" spans="2:6" ht="23.25" customHeight="1" thickBot="1">
      <c r="B37" s="531" t="s">
        <v>70</v>
      </c>
      <c r="C37" s="532" t="s">
        <v>262</v>
      </c>
      <c r="D37" s="535" t="s">
        <v>320</v>
      </c>
      <c r="E37" s="536">
        <v>390</v>
      </c>
      <c r="F37" s="80"/>
    </row>
    <row r="38" spans="2:6" ht="23.25" customHeight="1" thickBot="1">
      <c r="B38" s="531"/>
      <c r="C38" s="537" t="s">
        <v>262</v>
      </c>
      <c r="D38" s="535" t="s">
        <v>377</v>
      </c>
      <c r="E38" s="536">
        <v>2212</v>
      </c>
      <c r="F38" s="80"/>
    </row>
    <row r="39" spans="2:6" ht="21" customHeight="1" thickBot="1">
      <c r="B39" s="531" t="s">
        <v>71</v>
      </c>
      <c r="C39" s="539" t="s">
        <v>246</v>
      </c>
      <c r="D39" s="540" t="s">
        <v>321</v>
      </c>
      <c r="E39" s="541">
        <v>35232</v>
      </c>
      <c r="F39" s="80"/>
    </row>
    <row r="40" spans="2:6" ht="21" customHeight="1" thickBot="1">
      <c r="B40" s="531" t="s">
        <v>16</v>
      </c>
      <c r="C40" s="542" t="s">
        <v>246</v>
      </c>
      <c r="D40" s="543" t="s">
        <v>322</v>
      </c>
      <c r="E40" s="570">
        <v>54802</v>
      </c>
      <c r="F40" s="80"/>
    </row>
    <row r="41" spans="2:6" ht="21" customHeight="1" thickBot="1">
      <c r="B41" s="531" t="s">
        <v>72</v>
      </c>
      <c r="C41" s="542" t="s">
        <v>246</v>
      </c>
      <c r="D41" s="543" t="s">
        <v>323</v>
      </c>
      <c r="E41" s="571">
        <v>12935</v>
      </c>
      <c r="F41" s="80"/>
    </row>
    <row r="42" spans="2:6" ht="21" customHeight="1" thickBot="1">
      <c r="B42" s="531" t="s">
        <v>73</v>
      </c>
      <c r="C42" s="542" t="s">
        <v>246</v>
      </c>
      <c r="D42" s="543" t="s">
        <v>324</v>
      </c>
      <c r="E42" s="570">
        <v>2500</v>
      </c>
      <c r="F42" s="80"/>
    </row>
    <row r="43" spans="2:6" ht="21" customHeight="1" thickBot="1">
      <c r="B43" s="531" t="s">
        <v>74</v>
      </c>
      <c r="C43" s="542" t="s">
        <v>246</v>
      </c>
      <c r="D43" s="543" t="s">
        <v>325</v>
      </c>
      <c r="E43" s="570">
        <v>35473</v>
      </c>
      <c r="F43" s="80"/>
    </row>
    <row r="44" spans="2:6" ht="21" customHeight="1" thickBot="1">
      <c r="B44" s="531" t="s">
        <v>77</v>
      </c>
      <c r="C44" s="542" t="s">
        <v>246</v>
      </c>
      <c r="D44" s="543" t="s">
        <v>326</v>
      </c>
      <c r="E44" s="571">
        <v>5000</v>
      </c>
      <c r="F44" s="80"/>
    </row>
    <row r="45" spans="2:6" ht="21" customHeight="1" thickBot="1">
      <c r="B45" s="531" t="s">
        <v>78</v>
      </c>
      <c r="C45" s="542" t="s">
        <v>246</v>
      </c>
      <c r="D45" s="543" t="s">
        <v>327</v>
      </c>
      <c r="E45" s="571">
        <v>10000</v>
      </c>
      <c r="F45" s="80"/>
    </row>
    <row r="46" spans="2:6" ht="21" customHeight="1" thickBot="1">
      <c r="B46" s="531" t="s">
        <v>259</v>
      </c>
      <c r="C46" s="542" t="s">
        <v>246</v>
      </c>
      <c r="D46" s="543" t="s">
        <v>328</v>
      </c>
      <c r="E46" s="571">
        <v>10000</v>
      </c>
      <c r="F46" s="80"/>
    </row>
    <row r="47" spans="2:6" ht="21" customHeight="1" thickBot="1">
      <c r="B47" s="531" t="s">
        <v>260</v>
      </c>
      <c r="C47" s="542" t="s">
        <v>246</v>
      </c>
      <c r="D47" s="543" t="s">
        <v>329</v>
      </c>
      <c r="E47" s="571">
        <v>3000</v>
      </c>
      <c r="F47" s="80"/>
    </row>
    <row r="48" spans="2:6" ht="21" customHeight="1" thickBot="1">
      <c r="B48" s="531" t="s">
        <v>261</v>
      </c>
      <c r="C48" s="542" t="s">
        <v>246</v>
      </c>
      <c r="D48" s="543" t="s">
        <v>330</v>
      </c>
      <c r="E48" s="571">
        <v>6000</v>
      </c>
      <c r="F48" s="80"/>
    </row>
    <row r="49" spans="2:6" ht="21" customHeight="1" thickBot="1">
      <c r="B49" s="531" t="s">
        <v>263</v>
      </c>
      <c r="C49" s="542" t="s">
        <v>246</v>
      </c>
      <c r="D49" s="543" t="s">
        <v>331</v>
      </c>
      <c r="E49" s="571">
        <v>2000</v>
      </c>
      <c r="F49" s="80"/>
    </row>
    <row r="50" spans="2:10" ht="21" customHeight="1" thickBot="1">
      <c r="B50" s="531" t="s">
        <v>264</v>
      </c>
      <c r="C50" s="542" t="s">
        <v>246</v>
      </c>
      <c r="D50" s="543" t="s">
        <v>332</v>
      </c>
      <c r="E50" s="571">
        <v>3000</v>
      </c>
      <c r="F50" s="80"/>
      <c r="H50" s="544"/>
      <c r="I50" s="385"/>
      <c r="J50" s="103"/>
    </row>
    <row r="51" spans="2:10" ht="21" customHeight="1" thickBot="1">
      <c r="B51" s="531" t="s">
        <v>265</v>
      </c>
      <c r="C51" s="542" t="s">
        <v>246</v>
      </c>
      <c r="D51" s="543" t="s">
        <v>333</v>
      </c>
      <c r="E51" s="571">
        <v>3000</v>
      </c>
      <c r="F51" s="80"/>
      <c r="H51" s="544"/>
      <c r="I51" s="385"/>
      <c r="J51" s="103"/>
    </row>
    <row r="52" spans="2:10" ht="21" customHeight="1" thickBot="1">
      <c r="B52" s="531" t="s">
        <v>266</v>
      </c>
      <c r="C52" s="542" t="s">
        <v>246</v>
      </c>
      <c r="D52" s="543" t="s">
        <v>334</v>
      </c>
      <c r="E52" s="571">
        <v>5000</v>
      </c>
      <c r="F52" s="80"/>
      <c r="H52" s="544"/>
      <c r="I52" s="385"/>
      <c r="J52" s="103"/>
    </row>
    <row r="53" spans="2:10" ht="21" customHeight="1" thickBot="1">
      <c r="B53" s="531" t="s">
        <v>267</v>
      </c>
      <c r="C53" s="542" t="s">
        <v>246</v>
      </c>
      <c r="D53" s="543" t="s">
        <v>335</v>
      </c>
      <c r="E53" s="571">
        <v>5000</v>
      </c>
      <c r="F53" s="80"/>
      <c r="H53" s="544"/>
      <c r="I53" s="385"/>
      <c r="J53" s="103"/>
    </row>
    <row r="54" spans="2:10" ht="21" customHeight="1" thickBot="1">
      <c r="B54" s="531" t="s">
        <v>268</v>
      </c>
      <c r="C54" s="542" t="s">
        <v>336</v>
      </c>
      <c r="D54" s="543" t="s">
        <v>337</v>
      </c>
      <c r="E54" s="571">
        <v>2000</v>
      </c>
      <c r="F54" s="80"/>
      <c r="H54" s="545"/>
      <c r="I54" s="546"/>
      <c r="J54" s="103"/>
    </row>
    <row r="55" spans="2:10" ht="21" customHeight="1" thickBot="1">
      <c r="B55" s="531" t="s">
        <v>269</v>
      </c>
      <c r="C55" s="542" t="s">
        <v>246</v>
      </c>
      <c r="D55" s="543" t="s">
        <v>338</v>
      </c>
      <c r="E55" s="571">
        <v>5000</v>
      </c>
      <c r="F55" s="80"/>
      <c r="H55" s="544"/>
      <c r="I55" s="385"/>
      <c r="J55" s="103"/>
    </row>
    <row r="56" spans="2:10" ht="21" customHeight="1" thickBot="1">
      <c r="B56" s="531" t="s">
        <v>270</v>
      </c>
      <c r="C56" s="542" t="s">
        <v>246</v>
      </c>
      <c r="D56" s="543" t="s">
        <v>339</v>
      </c>
      <c r="E56" s="571">
        <v>3000</v>
      </c>
      <c r="F56" s="80"/>
      <c r="H56" s="544"/>
      <c r="I56" s="385"/>
      <c r="J56" s="103"/>
    </row>
    <row r="57" spans="2:10" ht="21" customHeight="1" thickBot="1">
      <c r="B57" s="531" t="s">
        <v>271</v>
      </c>
      <c r="C57" s="542" t="s">
        <v>246</v>
      </c>
      <c r="D57" s="543" t="s">
        <v>340</v>
      </c>
      <c r="E57" s="571">
        <v>5000</v>
      </c>
      <c r="F57" s="80"/>
      <c r="H57" s="544"/>
      <c r="I57" s="385"/>
      <c r="J57" s="103"/>
    </row>
    <row r="58" spans="2:10" ht="21" customHeight="1" thickBot="1">
      <c r="B58" s="531" t="s">
        <v>341</v>
      </c>
      <c r="C58" s="542" t="s">
        <v>246</v>
      </c>
      <c r="D58" s="543" t="s">
        <v>342</v>
      </c>
      <c r="E58" s="571">
        <v>6000</v>
      </c>
      <c r="F58" s="80"/>
      <c r="H58" s="547"/>
      <c r="I58" s="547"/>
      <c r="J58" s="103"/>
    </row>
    <row r="59" spans="2:6" ht="21" customHeight="1" thickBot="1">
      <c r="B59" s="531" t="s">
        <v>343</v>
      </c>
      <c r="C59" s="542" t="s">
        <v>246</v>
      </c>
      <c r="D59" s="543" t="s">
        <v>344</v>
      </c>
      <c r="E59" s="571">
        <v>500</v>
      </c>
      <c r="F59" s="80"/>
    </row>
    <row r="60" spans="2:6" ht="21" customHeight="1" thickBot="1">
      <c r="B60" s="531" t="s">
        <v>345</v>
      </c>
      <c r="C60" s="539" t="s">
        <v>248</v>
      </c>
      <c r="D60" s="540" t="s">
        <v>346</v>
      </c>
      <c r="E60" s="541">
        <v>3000</v>
      </c>
      <c r="F60" s="80"/>
    </row>
    <row r="61" spans="2:6" ht="21" customHeight="1" thickBot="1">
      <c r="B61" s="531" t="s">
        <v>347</v>
      </c>
      <c r="C61" s="539" t="s">
        <v>248</v>
      </c>
      <c r="D61" s="540" t="s">
        <v>348</v>
      </c>
      <c r="E61" s="541">
        <v>5000</v>
      </c>
      <c r="F61" s="80"/>
    </row>
    <row r="62" spans="2:6" ht="21" customHeight="1" thickBot="1">
      <c r="B62" s="531" t="s">
        <v>349</v>
      </c>
      <c r="C62" s="539" t="s">
        <v>249</v>
      </c>
      <c r="D62" s="540" t="s">
        <v>350</v>
      </c>
      <c r="E62" s="541">
        <v>20000</v>
      </c>
      <c r="F62" s="80"/>
    </row>
    <row r="63" spans="2:6" ht="26.25" customHeight="1" thickBot="1">
      <c r="B63" s="531" t="s">
        <v>351</v>
      </c>
      <c r="C63" s="539" t="s">
        <v>249</v>
      </c>
      <c r="D63" s="540" t="s">
        <v>352</v>
      </c>
      <c r="E63" s="541">
        <v>3000</v>
      </c>
      <c r="F63" s="80"/>
    </row>
    <row r="64" spans="2:10" ht="21" customHeight="1" thickBot="1">
      <c r="B64" s="531" t="s">
        <v>353</v>
      </c>
      <c r="C64" s="539" t="s">
        <v>249</v>
      </c>
      <c r="D64" s="540" t="s">
        <v>255</v>
      </c>
      <c r="E64" s="541">
        <v>30</v>
      </c>
      <c r="F64" s="80"/>
      <c r="I64" s="103"/>
      <c r="J64" s="103"/>
    </row>
    <row r="65" spans="2:10" ht="21" customHeight="1" thickBot="1">
      <c r="B65" s="531" t="s">
        <v>354</v>
      </c>
      <c r="C65" s="539" t="s">
        <v>249</v>
      </c>
      <c r="D65" s="540" t="s">
        <v>355</v>
      </c>
      <c r="E65" s="541">
        <v>2200</v>
      </c>
      <c r="F65" s="80"/>
      <c r="I65" s="103"/>
      <c r="J65" s="103"/>
    </row>
    <row r="66" spans="2:10" ht="21" customHeight="1" thickBot="1">
      <c r="B66" s="531" t="s">
        <v>356</v>
      </c>
      <c r="C66" s="539" t="s">
        <v>249</v>
      </c>
      <c r="D66" s="540" t="s">
        <v>376</v>
      </c>
      <c r="E66" s="541">
        <v>7</v>
      </c>
      <c r="F66" s="80"/>
      <c r="I66" s="103"/>
      <c r="J66" s="103"/>
    </row>
    <row r="67" spans="2:10" ht="21" customHeight="1" thickBot="1">
      <c r="B67" s="531" t="s">
        <v>359</v>
      </c>
      <c r="C67" s="539" t="s">
        <v>249</v>
      </c>
      <c r="D67" s="540" t="s">
        <v>384</v>
      </c>
      <c r="E67" s="541">
        <v>162</v>
      </c>
      <c r="F67" s="80"/>
      <c r="I67" s="103"/>
      <c r="J67" s="103"/>
    </row>
    <row r="68" spans="2:10" ht="21" customHeight="1" thickBot="1">
      <c r="B68" s="531" t="s">
        <v>361</v>
      </c>
      <c r="C68" s="539" t="s">
        <v>249</v>
      </c>
      <c r="D68" s="540" t="s">
        <v>385</v>
      </c>
      <c r="E68" s="541">
        <v>1376</v>
      </c>
      <c r="F68" s="80"/>
      <c r="I68" s="103"/>
      <c r="J68" s="103"/>
    </row>
    <row r="69" spans="2:10" ht="21" customHeight="1" thickBot="1">
      <c r="B69" s="531" t="s">
        <v>363</v>
      </c>
      <c r="C69" s="539" t="s">
        <v>249</v>
      </c>
      <c r="D69" s="540" t="s">
        <v>386</v>
      </c>
      <c r="E69" s="541">
        <v>1000</v>
      </c>
      <c r="F69" s="80"/>
      <c r="G69" s="103"/>
      <c r="I69" s="103"/>
      <c r="J69" s="103"/>
    </row>
    <row r="70" spans="2:10" ht="21" customHeight="1" thickBot="1">
      <c r="B70" s="531" t="s">
        <v>365</v>
      </c>
      <c r="C70" s="539" t="s">
        <v>387</v>
      </c>
      <c r="D70" s="540" t="s">
        <v>388</v>
      </c>
      <c r="E70" s="541">
        <v>900</v>
      </c>
      <c r="F70" s="385"/>
      <c r="I70" s="103"/>
      <c r="J70" s="103"/>
    </row>
    <row r="71" spans="2:9" ht="21" customHeight="1" thickBot="1">
      <c r="B71" s="531" t="s">
        <v>608</v>
      </c>
      <c r="C71" s="539" t="s">
        <v>357</v>
      </c>
      <c r="D71" s="540" t="s">
        <v>358</v>
      </c>
      <c r="E71" s="541">
        <v>200</v>
      </c>
      <c r="F71" s="80"/>
      <c r="I71" s="103"/>
    </row>
    <row r="72" spans="2:9" ht="21" customHeight="1" thickBot="1">
      <c r="B72" s="531" t="s">
        <v>609</v>
      </c>
      <c r="C72" s="539" t="s">
        <v>253</v>
      </c>
      <c r="D72" s="540" t="s">
        <v>378</v>
      </c>
      <c r="E72" s="541">
        <v>2160</v>
      </c>
      <c r="F72" s="385"/>
      <c r="I72" s="103"/>
    </row>
    <row r="73" spans="2:9" ht="21" customHeight="1" thickBot="1">
      <c r="B73" s="531" t="s">
        <v>610</v>
      </c>
      <c r="C73" s="542" t="s">
        <v>256</v>
      </c>
      <c r="D73" s="540" t="s">
        <v>360</v>
      </c>
      <c r="E73" s="541">
        <v>24442</v>
      </c>
      <c r="F73" s="80"/>
      <c r="I73" s="547"/>
    </row>
    <row r="74" spans="2:9" ht="21" customHeight="1" thickBot="1">
      <c r="B74" s="531" t="s">
        <v>611</v>
      </c>
      <c r="C74" s="542" t="s">
        <v>256</v>
      </c>
      <c r="D74" s="543" t="s">
        <v>362</v>
      </c>
      <c r="E74" s="541">
        <v>129164</v>
      </c>
      <c r="F74" s="385"/>
      <c r="I74" s="547"/>
    </row>
    <row r="75" spans="2:9" ht="21" customHeight="1" thickBot="1">
      <c r="B75" s="531" t="s">
        <v>612</v>
      </c>
      <c r="C75" s="542" t="s">
        <v>256</v>
      </c>
      <c r="D75" s="543" t="s">
        <v>364</v>
      </c>
      <c r="E75" s="541">
        <v>16161</v>
      </c>
      <c r="F75" s="80"/>
      <c r="I75" s="547"/>
    </row>
    <row r="76" spans="2:9" ht="21" customHeight="1" thickBot="1">
      <c r="B76" s="531" t="s">
        <v>613</v>
      </c>
      <c r="C76" s="548" t="s">
        <v>257</v>
      </c>
      <c r="D76" s="549" t="s">
        <v>258</v>
      </c>
      <c r="E76" s="573">
        <v>144753</v>
      </c>
      <c r="F76" s="80"/>
      <c r="I76" s="547"/>
    </row>
    <row r="77" spans="2:9" ht="21" customHeight="1" thickBot="1">
      <c r="B77" s="910" t="s">
        <v>14</v>
      </c>
      <c r="C77" s="911"/>
      <c r="D77" s="912"/>
      <c r="E77" s="575">
        <f>SUM(E18:E76)</f>
        <v>618083</v>
      </c>
      <c r="I77" s="547"/>
    </row>
    <row r="78" ht="21" customHeight="1">
      <c r="E78" s="216"/>
    </row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>
      <c r="G85" s="103"/>
    </row>
    <row r="86" ht="21" customHeight="1"/>
    <row r="87" ht="21" customHeight="1"/>
    <row r="88" ht="21" customHeight="1"/>
    <row r="89" ht="21" customHeight="1"/>
    <row r="90" ht="21" customHeight="1"/>
    <row r="91" ht="21" customHeight="1"/>
  </sheetData>
  <sheetProtection/>
  <mergeCells count="4">
    <mergeCell ref="B4:E4"/>
    <mergeCell ref="B12:D12"/>
    <mergeCell ref="B15:E15"/>
    <mergeCell ref="B77:D7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9" r:id="rId1"/>
  <headerFooter alignWithMargins="0">
    <oddHeader xml:space="preserve">&amp;R5.sz. melléklet
..../2015.(....) Egyek Önk. </oddHeader>
  </headerFooter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C7">
      <selection activeCell="I17" sqref="I17"/>
    </sheetView>
  </sheetViews>
  <sheetFormatPr defaultColWidth="9.00390625" defaultRowHeight="12.75"/>
  <cols>
    <col min="1" max="1" width="49.375" style="0" bestFit="1" customWidth="1"/>
    <col min="2" max="2" width="12.625" style="0" customWidth="1"/>
    <col min="3" max="3" width="18.625" style="0" customWidth="1"/>
    <col min="4" max="4" width="16.375" style="0" customWidth="1"/>
    <col min="5" max="6" width="16.125" style="80" customWidth="1"/>
    <col min="7" max="7" width="15.625" style="0" customWidth="1"/>
    <col min="8" max="8" width="17.375" style="0" customWidth="1"/>
    <col min="9" max="9" width="17.375" style="80" customWidth="1"/>
    <col min="10" max="10" width="17.875" style="80" customWidth="1"/>
  </cols>
  <sheetData>
    <row r="1" spans="1:10" ht="15.75" customHeight="1">
      <c r="A1" s="837" t="s">
        <v>368</v>
      </c>
      <c r="B1" s="837"/>
      <c r="C1" s="837"/>
      <c r="D1" s="837"/>
      <c r="E1" s="837"/>
      <c r="F1" s="837"/>
      <c r="G1" s="837"/>
      <c r="H1" s="837"/>
      <c r="I1" s="837"/>
      <c r="J1" s="837"/>
    </row>
    <row r="2" spans="1:10" ht="12.75">
      <c r="A2" s="837"/>
      <c r="B2" s="837"/>
      <c r="C2" s="837"/>
      <c r="D2" s="837"/>
      <c r="E2" s="837"/>
      <c r="F2" s="837"/>
      <c r="G2" s="837"/>
      <c r="H2" s="837"/>
      <c r="I2" s="837"/>
      <c r="J2" s="837"/>
    </row>
    <row r="5" ht="13.5" thickBot="1"/>
    <row r="6" spans="1:10" ht="86.25" customHeight="1" thickBot="1">
      <c r="A6" s="838" t="s">
        <v>122</v>
      </c>
      <c r="B6" s="142" t="s">
        <v>99</v>
      </c>
      <c r="C6" s="377" t="s">
        <v>107</v>
      </c>
      <c r="D6" s="142" t="s">
        <v>120</v>
      </c>
      <c r="E6" s="377" t="s">
        <v>97</v>
      </c>
      <c r="F6" s="377" t="s">
        <v>121</v>
      </c>
      <c r="G6" s="142" t="s">
        <v>118</v>
      </c>
      <c r="H6" s="142" t="s">
        <v>109</v>
      </c>
      <c r="I6" s="377" t="s">
        <v>116</v>
      </c>
      <c r="J6" s="378" t="s">
        <v>14</v>
      </c>
    </row>
    <row r="7" spans="1:10" ht="25.5" customHeight="1" thickBot="1">
      <c r="A7" s="839"/>
      <c r="B7" s="171" t="s">
        <v>289</v>
      </c>
      <c r="C7" s="171" t="s">
        <v>289</v>
      </c>
      <c r="D7" s="171" t="s">
        <v>289</v>
      </c>
      <c r="E7" s="171" t="s">
        <v>289</v>
      </c>
      <c r="F7" s="171" t="s">
        <v>289</v>
      </c>
      <c r="G7" s="171" t="s">
        <v>289</v>
      </c>
      <c r="H7" s="171" t="s">
        <v>289</v>
      </c>
      <c r="I7" s="267" t="s">
        <v>289</v>
      </c>
      <c r="J7" s="267" t="s">
        <v>289</v>
      </c>
    </row>
    <row r="8" spans="1:10" ht="25.5" customHeight="1">
      <c r="A8" s="455" t="s">
        <v>137</v>
      </c>
      <c r="B8" s="550"/>
      <c r="C8" s="550"/>
      <c r="D8" s="550"/>
      <c r="E8" s="550">
        <v>25</v>
      </c>
      <c r="F8" s="550"/>
      <c r="G8" s="550"/>
      <c r="H8" s="554">
        <v>50</v>
      </c>
      <c r="I8" s="553"/>
      <c r="J8" s="560">
        <f>SUM(B8:I8)</f>
        <v>75</v>
      </c>
    </row>
    <row r="9" spans="1:10" s="80" customFormat="1" ht="12.75">
      <c r="A9" s="454" t="s">
        <v>123</v>
      </c>
      <c r="B9" s="307"/>
      <c r="C9" s="307"/>
      <c r="D9" s="307"/>
      <c r="E9" s="307"/>
      <c r="F9" s="307"/>
      <c r="G9" s="307"/>
      <c r="H9" s="555"/>
      <c r="I9" s="307"/>
      <c r="J9" s="561"/>
    </row>
    <row r="10" spans="1:10" s="80" customFormat="1" ht="12.75">
      <c r="A10" s="454" t="s">
        <v>124</v>
      </c>
      <c r="B10" s="307"/>
      <c r="C10" s="307">
        <v>87530</v>
      </c>
      <c r="D10" s="307"/>
      <c r="E10" s="307">
        <v>843</v>
      </c>
      <c r="F10" s="307"/>
      <c r="G10" s="307"/>
      <c r="H10" s="555"/>
      <c r="I10" s="307">
        <v>2000</v>
      </c>
      <c r="J10" s="561">
        <f aca="true" t="shared" si="0" ref="J10:J26">SUM(B10:I10)</f>
        <v>90373</v>
      </c>
    </row>
    <row r="11" spans="1:10" s="80" customFormat="1" ht="12.75">
      <c r="A11" s="456" t="s">
        <v>125</v>
      </c>
      <c r="B11" s="307"/>
      <c r="C11" s="307"/>
      <c r="D11" s="307"/>
      <c r="E11" s="307">
        <v>3530</v>
      </c>
      <c r="F11" s="307"/>
      <c r="G11" s="307"/>
      <c r="H11" s="555"/>
      <c r="I11" s="307"/>
      <c r="J11" s="557">
        <f t="shared" si="0"/>
        <v>3530</v>
      </c>
    </row>
    <row r="12" spans="1:10" s="80" customFormat="1" ht="21.75">
      <c r="A12" s="457" t="s">
        <v>126</v>
      </c>
      <c r="B12" s="307"/>
      <c r="C12" s="307"/>
      <c r="D12" s="307"/>
      <c r="E12" s="307">
        <v>33166</v>
      </c>
      <c r="F12" s="307"/>
      <c r="G12" s="307"/>
      <c r="H12" s="555"/>
      <c r="I12" s="307"/>
      <c r="J12" s="561">
        <f t="shared" si="0"/>
        <v>33166</v>
      </c>
    </row>
    <row r="13" spans="1:10" s="80" customFormat="1" ht="12.75">
      <c r="A13" s="455" t="s">
        <v>369</v>
      </c>
      <c r="B13" s="307"/>
      <c r="C13" s="307"/>
      <c r="D13" s="307"/>
      <c r="E13" s="307"/>
      <c r="F13" s="307"/>
      <c r="G13" s="307"/>
      <c r="H13" s="555"/>
      <c r="I13" s="307">
        <v>867</v>
      </c>
      <c r="J13" s="561">
        <f t="shared" si="0"/>
        <v>867</v>
      </c>
    </row>
    <row r="14" spans="1:10" s="80" customFormat="1" ht="12.75">
      <c r="A14" s="454" t="s">
        <v>127</v>
      </c>
      <c r="B14" s="307">
        <v>968</v>
      </c>
      <c r="C14" s="307">
        <v>2793</v>
      </c>
      <c r="D14" s="307"/>
      <c r="E14" s="307">
        <v>3434</v>
      </c>
      <c r="F14" s="307"/>
      <c r="G14" s="307"/>
      <c r="H14" s="555"/>
      <c r="I14" s="307">
        <v>180</v>
      </c>
      <c r="J14" s="561">
        <f t="shared" si="0"/>
        <v>7375</v>
      </c>
    </row>
    <row r="15" spans="1:10" s="80" customFormat="1" ht="12.75">
      <c r="A15" s="454" t="s">
        <v>128</v>
      </c>
      <c r="B15" s="307">
        <v>262017</v>
      </c>
      <c r="C15" s="307"/>
      <c r="D15" s="307"/>
      <c r="E15" s="307"/>
      <c r="F15" s="307"/>
      <c r="G15" s="307"/>
      <c r="H15" s="555"/>
      <c r="I15" s="307"/>
      <c r="J15" s="561">
        <f t="shared" si="0"/>
        <v>262017</v>
      </c>
    </row>
    <row r="16" spans="1:10" s="80" customFormat="1" ht="24.75" customHeight="1">
      <c r="A16" s="457" t="s">
        <v>129</v>
      </c>
      <c r="B16" s="307"/>
      <c r="C16" s="307"/>
      <c r="D16" s="307">
        <v>77325</v>
      </c>
      <c r="E16" s="307">
        <v>70</v>
      </c>
      <c r="F16" s="307"/>
      <c r="G16" s="307"/>
      <c r="H16" s="555"/>
      <c r="I16" s="307">
        <v>7969</v>
      </c>
      <c r="J16" s="561">
        <f t="shared" si="0"/>
        <v>85364</v>
      </c>
    </row>
    <row r="17" spans="1:10" s="80" customFormat="1" ht="12.75">
      <c r="A17" s="454" t="s">
        <v>130</v>
      </c>
      <c r="B17" s="310"/>
      <c r="C17" s="310"/>
      <c r="D17" s="311"/>
      <c r="E17" s="310"/>
      <c r="F17" s="312"/>
      <c r="G17" s="313"/>
      <c r="H17" s="556"/>
      <c r="I17" s="313">
        <v>502360</v>
      </c>
      <c r="J17" s="561">
        <f t="shared" si="0"/>
        <v>502360</v>
      </c>
    </row>
    <row r="18" spans="1:10" s="80" customFormat="1" ht="12.75">
      <c r="A18" s="454" t="s">
        <v>131</v>
      </c>
      <c r="B18" s="314"/>
      <c r="C18" s="311"/>
      <c r="D18" s="311"/>
      <c r="E18" s="314"/>
      <c r="F18" s="312"/>
      <c r="G18" s="311"/>
      <c r="H18" s="556"/>
      <c r="I18" s="314">
        <v>8199</v>
      </c>
      <c r="J18" s="561">
        <f t="shared" si="0"/>
        <v>8199</v>
      </c>
    </row>
    <row r="19" spans="1:10" s="80" customFormat="1" ht="12.75">
      <c r="A19" s="458" t="s">
        <v>370</v>
      </c>
      <c r="B19" s="308">
        <v>1680</v>
      </c>
      <c r="C19" s="315"/>
      <c r="D19" s="315"/>
      <c r="E19" s="308"/>
      <c r="F19" s="316"/>
      <c r="G19" s="315"/>
      <c r="H19" s="317"/>
      <c r="I19" s="314"/>
      <c r="J19" s="561">
        <f t="shared" si="0"/>
        <v>1680</v>
      </c>
    </row>
    <row r="20" spans="1:10" s="80" customFormat="1" ht="12.75">
      <c r="A20" s="458" t="s">
        <v>132</v>
      </c>
      <c r="B20" s="308"/>
      <c r="C20" s="315">
        <v>2160</v>
      </c>
      <c r="D20" s="315"/>
      <c r="E20" s="308">
        <v>17</v>
      </c>
      <c r="F20" s="316"/>
      <c r="G20" s="315"/>
      <c r="H20" s="317"/>
      <c r="I20" s="314"/>
      <c r="J20" s="561">
        <f t="shared" si="0"/>
        <v>2177</v>
      </c>
    </row>
    <row r="21" spans="1:10" s="80" customFormat="1" ht="12.75">
      <c r="A21" s="458" t="s">
        <v>197</v>
      </c>
      <c r="B21" s="309"/>
      <c r="C21" s="309"/>
      <c r="D21" s="315"/>
      <c r="E21" s="309"/>
      <c r="F21" s="316"/>
      <c r="G21" s="315">
        <v>949</v>
      </c>
      <c r="H21" s="317"/>
      <c r="I21" s="310"/>
      <c r="J21" s="561">
        <f t="shared" si="0"/>
        <v>949</v>
      </c>
    </row>
    <row r="22" spans="1:10" s="80" customFormat="1" ht="12.75">
      <c r="A22" s="458" t="s">
        <v>133</v>
      </c>
      <c r="B22" s="308"/>
      <c r="C22" s="308"/>
      <c r="D22" s="315"/>
      <c r="E22" s="308"/>
      <c r="F22" s="316"/>
      <c r="G22" s="315"/>
      <c r="H22" s="317"/>
      <c r="I22" s="314">
        <v>11788</v>
      </c>
      <c r="J22" s="561">
        <f t="shared" si="0"/>
        <v>11788</v>
      </c>
    </row>
    <row r="23" spans="1:10" s="80" customFormat="1" ht="12.75">
      <c r="A23" s="458" t="s">
        <v>134</v>
      </c>
      <c r="B23" s="308">
        <v>1500</v>
      </c>
      <c r="C23" s="308"/>
      <c r="D23" s="315"/>
      <c r="E23" s="308">
        <v>11782</v>
      </c>
      <c r="F23" s="316"/>
      <c r="G23" s="315"/>
      <c r="H23" s="317"/>
      <c r="I23" s="314">
        <v>50040</v>
      </c>
      <c r="J23" s="561">
        <f t="shared" si="0"/>
        <v>63322</v>
      </c>
    </row>
    <row r="24" spans="1:10" s="80" customFormat="1" ht="12.75">
      <c r="A24" s="458" t="s">
        <v>196</v>
      </c>
      <c r="B24" s="308"/>
      <c r="C24" s="308"/>
      <c r="D24" s="315"/>
      <c r="E24" s="308"/>
      <c r="F24" s="316"/>
      <c r="G24" s="315"/>
      <c r="H24" s="317"/>
      <c r="I24" s="314">
        <v>500</v>
      </c>
      <c r="J24" s="561">
        <f t="shared" si="0"/>
        <v>500</v>
      </c>
    </row>
    <row r="25" spans="1:10" s="80" customFormat="1" ht="12.75">
      <c r="A25" s="458" t="s">
        <v>135</v>
      </c>
      <c r="B25" s="309">
        <v>50</v>
      </c>
      <c r="C25" s="309"/>
      <c r="D25" s="315"/>
      <c r="E25" s="501"/>
      <c r="F25" s="316"/>
      <c r="G25" s="315"/>
      <c r="H25" s="317"/>
      <c r="I25" s="313"/>
      <c r="J25" s="561">
        <f t="shared" si="0"/>
        <v>50</v>
      </c>
    </row>
    <row r="26" spans="1:10" s="80" customFormat="1" ht="13.5" thickBot="1">
      <c r="A26" s="458" t="s">
        <v>136</v>
      </c>
      <c r="B26" s="318"/>
      <c r="C26" s="319"/>
      <c r="D26" s="319"/>
      <c r="E26" s="318">
        <v>1633</v>
      </c>
      <c r="F26" s="320"/>
      <c r="G26" s="321"/>
      <c r="H26" s="322"/>
      <c r="I26" s="318">
        <v>2538</v>
      </c>
      <c r="J26" s="562">
        <f t="shared" si="0"/>
        <v>4171</v>
      </c>
    </row>
    <row r="27" spans="1:10" s="324" customFormat="1" ht="13.5" thickBot="1">
      <c r="A27" s="323" t="s">
        <v>14</v>
      </c>
      <c r="B27" s="551">
        <f>SUM(B8:B26)</f>
        <v>266215</v>
      </c>
      <c r="C27" s="551">
        <f>SUM(C8:C26)</f>
        <v>92483</v>
      </c>
      <c r="D27" s="551">
        <f>SUM(D8:D26)</f>
        <v>77325</v>
      </c>
      <c r="E27" s="551">
        <f aca="true" t="shared" si="1" ref="E27:J27">SUM(E8:E26)</f>
        <v>54500</v>
      </c>
      <c r="F27" s="551">
        <f t="shared" si="1"/>
        <v>0</v>
      </c>
      <c r="G27" s="551">
        <f t="shared" si="1"/>
        <v>949</v>
      </c>
      <c r="H27" s="551">
        <f t="shared" si="1"/>
        <v>50</v>
      </c>
      <c r="I27" s="551">
        <f t="shared" si="1"/>
        <v>586441</v>
      </c>
      <c r="J27" s="552">
        <f t="shared" si="1"/>
        <v>1077963</v>
      </c>
    </row>
    <row r="28" spans="5:9" s="80" customFormat="1" ht="12.75">
      <c r="E28" s="453"/>
      <c r="I28" s="453"/>
    </row>
    <row r="29" spans="2:5" ht="12.75">
      <c r="B29" s="103"/>
      <c r="C29" s="103"/>
      <c r="E29" s="385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</sheetData>
  <sheetProtection/>
  <mergeCells count="2">
    <mergeCell ref="A1:J2"/>
    <mergeCell ref="A6:A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4" r:id="rId1"/>
  <headerFooter alignWithMargins="0">
    <oddHeader>&amp;R2/1.sz. melléklete
...../2015. (......) Egyek Önk.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2:J47"/>
  <sheetViews>
    <sheetView zoomScaleSheetLayoutView="100" workbookViewId="0" topLeftCell="A4">
      <selection activeCell="G16" sqref="G16:H16"/>
    </sheetView>
  </sheetViews>
  <sheetFormatPr defaultColWidth="9.125" defaultRowHeight="12.75"/>
  <cols>
    <col min="1" max="1" width="9.125" style="589" customWidth="1"/>
    <col min="2" max="2" width="9.125" style="640" customWidth="1"/>
    <col min="3" max="3" width="40.875" style="589" customWidth="1"/>
    <col min="4" max="10" width="13.75390625" style="641" customWidth="1"/>
    <col min="11" max="16384" width="9.125" style="589" customWidth="1"/>
  </cols>
  <sheetData>
    <row r="2" spans="2:10" ht="15.75">
      <c r="B2" s="915" t="s">
        <v>407</v>
      </c>
      <c r="C2" s="915"/>
      <c r="D2" s="915"/>
      <c r="E2" s="915"/>
      <c r="F2" s="915"/>
      <c r="G2" s="915"/>
      <c r="H2" s="915"/>
      <c r="I2" s="915"/>
      <c r="J2" s="915"/>
    </row>
    <row r="3" spans="2:10" ht="14.25" thickBot="1">
      <c r="B3" s="590"/>
      <c r="C3" s="591"/>
      <c r="D3" s="592"/>
      <c r="E3" s="592"/>
      <c r="F3" s="592"/>
      <c r="G3" s="592"/>
      <c r="H3" s="592"/>
      <c r="I3" s="592"/>
      <c r="J3" s="593" t="s">
        <v>408</v>
      </c>
    </row>
    <row r="4" spans="2:10" ht="12.75" customHeight="1" thickBot="1">
      <c r="B4" s="916" t="s">
        <v>60</v>
      </c>
      <c r="C4" s="918" t="s">
        <v>409</v>
      </c>
      <c r="D4" s="920" t="s">
        <v>410</v>
      </c>
      <c r="E4" s="920" t="s">
        <v>411</v>
      </c>
      <c r="F4" s="922" t="s">
        <v>412</v>
      </c>
      <c r="G4" s="922"/>
      <c r="H4" s="922"/>
      <c r="I4" s="922"/>
      <c r="J4" s="923" t="s">
        <v>28</v>
      </c>
    </row>
    <row r="5" spans="2:10" ht="15.75" customHeight="1" thickBot="1">
      <c r="B5" s="917"/>
      <c r="C5" s="919"/>
      <c r="D5" s="919"/>
      <c r="E5" s="921"/>
      <c r="F5" s="594">
        <v>2015</v>
      </c>
      <c r="G5" s="595">
        <v>2016</v>
      </c>
      <c r="H5" s="595">
        <v>2017</v>
      </c>
      <c r="I5" s="596">
        <v>2018</v>
      </c>
      <c r="J5" s="924"/>
    </row>
    <row r="6" spans="2:10" s="602" customFormat="1" ht="25.5">
      <c r="B6" s="597" t="s">
        <v>2</v>
      </c>
      <c r="C6" s="598" t="s">
        <v>413</v>
      </c>
      <c r="D6" s="599" t="s">
        <v>414</v>
      </c>
      <c r="E6" s="600" t="s">
        <v>414</v>
      </c>
      <c r="F6" s="599" t="s">
        <v>414</v>
      </c>
      <c r="G6" s="599" t="s">
        <v>414</v>
      </c>
      <c r="H6" s="599" t="s">
        <v>414</v>
      </c>
      <c r="I6" s="599" t="s">
        <v>414</v>
      </c>
      <c r="J6" s="601" t="s">
        <v>414</v>
      </c>
    </row>
    <row r="7" spans="2:10" s="602" customFormat="1" ht="26.25" thickBot="1">
      <c r="B7" s="603" t="s">
        <v>415</v>
      </c>
      <c r="C7" s="604" t="s">
        <v>416</v>
      </c>
      <c r="D7" s="605" t="s">
        <v>414</v>
      </c>
      <c r="E7" s="606" t="s">
        <v>414</v>
      </c>
      <c r="F7" s="607" t="s">
        <v>414</v>
      </c>
      <c r="G7" s="607" t="s">
        <v>414</v>
      </c>
      <c r="H7" s="607" t="s">
        <v>414</v>
      </c>
      <c r="I7" s="607" t="s">
        <v>414</v>
      </c>
      <c r="J7" s="608" t="s">
        <v>414</v>
      </c>
    </row>
    <row r="8" spans="2:10" s="602" customFormat="1" ht="26.25" thickBot="1">
      <c r="B8" s="609" t="s">
        <v>417</v>
      </c>
      <c r="C8" s="610" t="s">
        <v>418</v>
      </c>
      <c r="D8" s="611"/>
      <c r="E8" s="611">
        <f>SUM(E9:E15)</f>
        <v>30910</v>
      </c>
      <c r="F8" s="611">
        <f>SUM(F9:F16)</f>
        <v>24275</v>
      </c>
      <c r="G8" s="611">
        <f>SUM(G9:G15)</f>
        <v>4080</v>
      </c>
      <c r="H8" s="611">
        <f>SUM(H9:H15)</f>
        <v>4080</v>
      </c>
      <c r="I8" s="611">
        <f>SUM(I9:I15)</f>
        <v>4080</v>
      </c>
      <c r="J8" s="612">
        <f>SUM(J9:J16)</f>
        <v>82762</v>
      </c>
    </row>
    <row r="9" spans="2:10" s="602" customFormat="1" ht="36">
      <c r="B9" s="613" t="s">
        <v>419</v>
      </c>
      <c r="C9" s="614" t="s">
        <v>420</v>
      </c>
      <c r="D9" s="615" t="s">
        <v>421</v>
      </c>
      <c r="E9" s="616">
        <v>27</v>
      </c>
      <c r="F9" s="616">
        <v>5216</v>
      </c>
      <c r="G9" s="616">
        <v>1985</v>
      </c>
      <c r="H9" s="616">
        <v>1985</v>
      </c>
      <c r="I9" s="616">
        <v>1985</v>
      </c>
      <c r="J9" s="617">
        <f>SUM(E9:I9)</f>
        <v>11198</v>
      </c>
    </row>
    <row r="10" spans="2:10" s="602" customFormat="1" ht="36">
      <c r="B10" s="618" t="s">
        <v>422</v>
      </c>
      <c r="C10" s="619" t="s">
        <v>423</v>
      </c>
      <c r="D10" s="620" t="s">
        <v>421</v>
      </c>
      <c r="E10" s="621">
        <v>3144</v>
      </c>
      <c r="F10" s="621">
        <v>551</v>
      </c>
      <c r="G10" s="621" t="s">
        <v>414</v>
      </c>
      <c r="H10" s="621" t="s">
        <v>414</v>
      </c>
      <c r="I10" s="621" t="s">
        <v>414</v>
      </c>
      <c r="J10" s="622">
        <f aca="true" t="shared" si="0" ref="J10:J15">SUM(E10:I10)</f>
        <v>3695</v>
      </c>
    </row>
    <row r="11" spans="2:10" s="602" customFormat="1" ht="25.5">
      <c r="B11" s="618" t="s">
        <v>424</v>
      </c>
      <c r="C11" s="623" t="s">
        <v>425</v>
      </c>
      <c r="D11" s="620" t="s">
        <v>421</v>
      </c>
      <c r="E11" s="621">
        <v>15</v>
      </c>
      <c r="F11" s="621">
        <v>1991</v>
      </c>
      <c r="G11" s="621">
        <v>980</v>
      </c>
      <c r="H11" s="621">
        <v>980</v>
      </c>
      <c r="I11" s="621">
        <v>980</v>
      </c>
      <c r="J11" s="622">
        <f t="shared" si="0"/>
        <v>4946</v>
      </c>
    </row>
    <row r="12" spans="2:10" s="602" customFormat="1" ht="36">
      <c r="B12" s="618" t="s">
        <v>426</v>
      </c>
      <c r="C12" s="619" t="s">
        <v>427</v>
      </c>
      <c r="D12" s="620" t="s">
        <v>421</v>
      </c>
      <c r="E12" s="621">
        <v>16</v>
      </c>
      <c r="F12" s="621">
        <v>64</v>
      </c>
      <c r="G12" s="621">
        <v>30</v>
      </c>
      <c r="H12" s="621">
        <v>30</v>
      </c>
      <c r="I12" s="621">
        <v>30</v>
      </c>
      <c r="J12" s="622">
        <f t="shared" si="0"/>
        <v>170</v>
      </c>
    </row>
    <row r="13" spans="2:10" s="602" customFormat="1" ht="72">
      <c r="B13" s="618" t="s">
        <v>428</v>
      </c>
      <c r="C13" s="619" t="s">
        <v>429</v>
      </c>
      <c r="D13" s="620" t="s">
        <v>421</v>
      </c>
      <c r="E13" s="621">
        <v>72</v>
      </c>
      <c r="F13" s="621">
        <v>290</v>
      </c>
      <c r="G13" s="621">
        <v>135</v>
      </c>
      <c r="H13" s="621">
        <v>135</v>
      </c>
      <c r="I13" s="621">
        <v>135</v>
      </c>
      <c r="J13" s="622">
        <f t="shared" si="0"/>
        <v>767</v>
      </c>
    </row>
    <row r="14" spans="2:10" s="602" customFormat="1" ht="12.75">
      <c r="B14" s="618" t="s">
        <v>430</v>
      </c>
      <c r="C14" s="623" t="s">
        <v>431</v>
      </c>
      <c r="D14" s="620" t="s">
        <v>421</v>
      </c>
      <c r="E14" s="621">
        <v>485</v>
      </c>
      <c r="F14" s="621">
        <v>2038</v>
      </c>
      <c r="G14" s="621">
        <v>950</v>
      </c>
      <c r="H14" s="621">
        <v>950</v>
      </c>
      <c r="I14" s="621">
        <v>950</v>
      </c>
      <c r="J14" s="622">
        <f t="shared" si="0"/>
        <v>5373</v>
      </c>
    </row>
    <row r="15" spans="2:10" s="602" customFormat="1" ht="12.75">
      <c r="B15" s="618" t="s">
        <v>432</v>
      </c>
      <c r="C15" s="623" t="s">
        <v>433</v>
      </c>
      <c r="D15" s="620" t="s">
        <v>434</v>
      </c>
      <c r="E15" s="621">
        <v>27151</v>
      </c>
      <c r="F15" s="621" t="s">
        <v>414</v>
      </c>
      <c r="G15" s="621" t="s">
        <v>414</v>
      </c>
      <c r="H15" s="624" t="s">
        <v>414</v>
      </c>
      <c r="I15" s="624" t="s">
        <v>414</v>
      </c>
      <c r="J15" s="622">
        <f t="shared" si="0"/>
        <v>27151</v>
      </c>
    </row>
    <row r="16" spans="2:10" s="602" customFormat="1" ht="26.25" thickBot="1">
      <c r="B16" s="625" t="s">
        <v>435</v>
      </c>
      <c r="C16" s="626" t="s">
        <v>436</v>
      </c>
      <c r="D16" s="605" t="s">
        <v>437</v>
      </c>
      <c r="E16" s="607">
        <v>1272</v>
      </c>
      <c r="F16" s="607">
        <v>14125</v>
      </c>
      <c r="G16" s="760">
        <v>7200</v>
      </c>
      <c r="H16" s="760">
        <v>6865</v>
      </c>
      <c r="I16" s="606" t="s">
        <v>414</v>
      </c>
      <c r="J16" s="627">
        <f>SUM(E16:I16)</f>
        <v>29462</v>
      </c>
    </row>
    <row r="17" spans="2:10" s="602" customFormat="1" ht="13.5" thickBot="1">
      <c r="B17" s="609" t="s">
        <v>10</v>
      </c>
      <c r="C17" s="610" t="s">
        <v>438</v>
      </c>
      <c r="D17" s="611" t="s">
        <v>414</v>
      </c>
      <c r="E17" s="611">
        <f>SUM(E18:E22)</f>
        <v>92047</v>
      </c>
      <c r="F17" s="611">
        <f>SUM(F18:F22)</f>
        <v>0</v>
      </c>
      <c r="G17" s="611">
        <f>SUM(G18:G22)</f>
        <v>0</v>
      </c>
      <c r="H17" s="611">
        <f>SUM(H18:H22)</f>
        <v>0</v>
      </c>
      <c r="I17" s="611">
        <f>SUM(I18:I22)</f>
        <v>0</v>
      </c>
      <c r="J17" s="628">
        <f aca="true" t="shared" si="1" ref="J17:J22">SUM(E17:I17)</f>
        <v>92047</v>
      </c>
    </row>
    <row r="18" spans="2:10" s="602" customFormat="1" ht="38.25">
      <c r="B18" s="613" t="s">
        <v>439</v>
      </c>
      <c r="C18" s="629" t="s">
        <v>440</v>
      </c>
      <c r="D18" s="615" t="s">
        <v>421</v>
      </c>
      <c r="E18" s="616">
        <v>34226</v>
      </c>
      <c r="F18" s="616" t="s">
        <v>414</v>
      </c>
      <c r="G18" s="616" t="s">
        <v>414</v>
      </c>
      <c r="H18" s="616" t="s">
        <v>414</v>
      </c>
      <c r="I18" s="616" t="s">
        <v>414</v>
      </c>
      <c r="J18" s="617">
        <f t="shared" si="1"/>
        <v>34226</v>
      </c>
    </row>
    <row r="19" spans="2:10" s="602" customFormat="1" ht="51">
      <c r="B19" s="613" t="s">
        <v>441</v>
      </c>
      <c r="C19" s="630" t="s">
        <v>442</v>
      </c>
      <c r="D19" s="620" t="s">
        <v>421</v>
      </c>
      <c r="E19" s="621">
        <v>254</v>
      </c>
      <c r="F19" s="621" t="s">
        <v>414</v>
      </c>
      <c r="G19" s="621" t="s">
        <v>414</v>
      </c>
      <c r="H19" s="621" t="s">
        <v>414</v>
      </c>
      <c r="I19" s="621" t="s">
        <v>414</v>
      </c>
      <c r="J19" s="622">
        <f t="shared" si="1"/>
        <v>254</v>
      </c>
    </row>
    <row r="20" spans="2:10" s="602" customFormat="1" ht="25.5">
      <c r="B20" s="613" t="s">
        <v>443</v>
      </c>
      <c r="C20" s="630" t="s">
        <v>444</v>
      </c>
      <c r="D20" s="620" t="s">
        <v>421</v>
      </c>
      <c r="E20" s="621">
        <v>53649</v>
      </c>
      <c r="F20" s="621" t="s">
        <v>414</v>
      </c>
      <c r="G20" s="621" t="s">
        <v>414</v>
      </c>
      <c r="H20" s="621" t="s">
        <v>414</v>
      </c>
      <c r="I20" s="621" t="s">
        <v>414</v>
      </c>
      <c r="J20" s="622">
        <f t="shared" si="1"/>
        <v>53649</v>
      </c>
    </row>
    <row r="21" spans="2:10" s="602" customFormat="1" ht="38.25">
      <c r="B21" s="613" t="s">
        <v>445</v>
      </c>
      <c r="C21" s="630" t="s">
        <v>446</v>
      </c>
      <c r="D21" s="620" t="s">
        <v>421</v>
      </c>
      <c r="E21" s="621">
        <v>1080</v>
      </c>
      <c r="F21" s="621" t="s">
        <v>414</v>
      </c>
      <c r="G21" s="621" t="s">
        <v>414</v>
      </c>
      <c r="H21" s="621" t="s">
        <v>414</v>
      </c>
      <c r="I21" s="621" t="s">
        <v>414</v>
      </c>
      <c r="J21" s="622">
        <f t="shared" si="1"/>
        <v>1080</v>
      </c>
    </row>
    <row r="22" spans="2:10" s="602" customFormat="1" ht="39" thickBot="1">
      <c r="B22" s="631" t="s">
        <v>447</v>
      </c>
      <c r="C22" s="632" t="s">
        <v>448</v>
      </c>
      <c r="D22" s="605" t="s">
        <v>421</v>
      </c>
      <c r="E22" s="607">
        <v>2838</v>
      </c>
      <c r="F22" s="607" t="s">
        <v>414</v>
      </c>
      <c r="G22" s="607" t="s">
        <v>414</v>
      </c>
      <c r="H22" s="607" t="s">
        <v>414</v>
      </c>
      <c r="I22" s="607" t="s">
        <v>414</v>
      </c>
      <c r="J22" s="627">
        <f t="shared" si="1"/>
        <v>2838</v>
      </c>
    </row>
    <row r="23" spans="2:10" s="602" customFormat="1" ht="13.5" thickBot="1">
      <c r="B23" s="609" t="s">
        <v>4</v>
      </c>
      <c r="C23" s="633" t="s">
        <v>449</v>
      </c>
      <c r="D23" s="634"/>
      <c r="E23" s="634">
        <f aca="true" t="shared" si="2" ref="E23:J23">SUM(E25:E46)</f>
        <v>38045</v>
      </c>
      <c r="F23" s="634">
        <f t="shared" si="2"/>
        <v>13482</v>
      </c>
      <c r="G23" s="634">
        <f t="shared" si="2"/>
        <v>8754</v>
      </c>
      <c r="H23" s="634">
        <f t="shared" si="2"/>
        <v>4987</v>
      </c>
      <c r="I23" s="634">
        <f t="shared" si="2"/>
        <v>4987</v>
      </c>
      <c r="J23" s="628">
        <f t="shared" si="2"/>
        <v>70255</v>
      </c>
    </row>
    <row r="24" spans="2:10" s="602" customFormat="1" ht="25.5">
      <c r="B24" s="613" t="s">
        <v>450</v>
      </c>
      <c r="C24" s="635" t="s">
        <v>451</v>
      </c>
      <c r="D24" s="617" t="s">
        <v>421</v>
      </c>
      <c r="E24" s="636" t="s">
        <v>414</v>
      </c>
      <c r="F24" s="617">
        <v>1905</v>
      </c>
      <c r="G24" s="636" t="s">
        <v>414</v>
      </c>
      <c r="H24" s="636" t="s">
        <v>414</v>
      </c>
      <c r="I24" s="636" t="s">
        <v>414</v>
      </c>
      <c r="J24" s="617">
        <f>SUM(E24:I24)</f>
        <v>1905</v>
      </c>
    </row>
    <row r="25" spans="2:10" s="602" customFormat="1" ht="12.75">
      <c r="B25" s="618" t="s">
        <v>452</v>
      </c>
      <c r="C25" s="630" t="s">
        <v>453</v>
      </c>
      <c r="D25" s="620" t="s">
        <v>454</v>
      </c>
      <c r="E25" s="621">
        <v>1736</v>
      </c>
      <c r="F25" s="621">
        <v>868</v>
      </c>
      <c r="G25" s="621" t="s">
        <v>414</v>
      </c>
      <c r="H25" s="621" t="s">
        <v>414</v>
      </c>
      <c r="I25" s="621" t="s">
        <v>414</v>
      </c>
      <c r="J25" s="622">
        <f>SUM(E25:I25)</f>
        <v>2604</v>
      </c>
    </row>
    <row r="26" spans="2:10" s="602" customFormat="1" ht="12.75">
      <c r="B26" s="618" t="s">
        <v>455</v>
      </c>
      <c r="C26" s="630" t="s">
        <v>456</v>
      </c>
      <c r="D26" s="620" t="s">
        <v>437</v>
      </c>
      <c r="E26" s="621">
        <v>2350</v>
      </c>
      <c r="F26" s="621">
        <v>1800</v>
      </c>
      <c r="G26" s="621"/>
      <c r="H26" s="621"/>
      <c r="I26" s="621"/>
      <c r="J26" s="622">
        <f aca="true" t="shared" si="3" ref="J26:J46">SUM(E26:I26)</f>
        <v>4150</v>
      </c>
    </row>
    <row r="27" spans="2:10" s="602" customFormat="1" ht="12.75">
      <c r="B27" s="618" t="s">
        <v>457</v>
      </c>
      <c r="C27" s="630" t="s">
        <v>458</v>
      </c>
      <c r="D27" s="620" t="s">
        <v>434</v>
      </c>
      <c r="E27" s="621">
        <v>307</v>
      </c>
      <c r="F27" s="621">
        <v>104</v>
      </c>
      <c r="G27" s="621">
        <v>104</v>
      </c>
      <c r="H27" s="621">
        <v>104</v>
      </c>
      <c r="I27" s="621">
        <v>104</v>
      </c>
      <c r="J27" s="622">
        <f t="shared" si="3"/>
        <v>723</v>
      </c>
    </row>
    <row r="28" spans="2:10" s="602" customFormat="1" ht="12.75">
      <c r="B28" s="618" t="s">
        <v>459</v>
      </c>
      <c r="C28" s="630" t="s">
        <v>460</v>
      </c>
      <c r="D28" s="620" t="s">
        <v>437</v>
      </c>
      <c r="E28" s="621">
        <v>1280</v>
      </c>
      <c r="F28" s="621">
        <v>960</v>
      </c>
      <c r="G28" s="621" t="s">
        <v>414</v>
      </c>
      <c r="H28" s="621" t="s">
        <v>414</v>
      </c>
      <c r="I28" s="621" t="s">
        <v>414</v>
      </c>
      <c r="J28" s="622">
        <f t="shared" si="3"/>
        <v>2240</v>
      </c>
    </row>
    <row r="29" spans="2:10" s="602" customFormat="1" ht="12.75">
      <c r="B29" s="618" t="s">
        <v>461</v>
      </c>
      <c r="C29" s="630" t="s">
        <v>462</v>
      </c>
      <c r="D29" s="620">
        <v>2012</v>
      </c>
      <c r="E29" s="621">
        <v>1320</v>
      </c>
      <c r="F29" s="621">
        <v>660</v>
      </c>
      <c r="G29" s="621" t="s">
        <v>414</v>
      </c>
      <c r="H29" s="621" t="s">
        <v>414</v>
      </c>
      <c r="I29" s="621" t="s">
        <v>414</v>
      </c>
      <c r="J29" s="622">
        <f t="shared" si="3"/>
        <v>1980</v>
      </c>
    </row>
    <row r="30" spans="2:10" s="602" customFormat="1" ht="12.75">
      <c r="B30" s="618" t="s">
        <v>463</v>
      </c>
      <c r="C30" s="630" t="s">
        <v>464</v>
      </c>
      <c r="D30" s="620" t="s">
        <v>437</v>
      </c>
      <c r="E30" s="621">
        <v>2874</v>
      </c>
      <c r="F30" s="621">
        <v>1905</v>
      </c>
      <c r="G30" s="621">
        <v>1905</v>
      </c>
      <c r="H30" s="621">
        <v>1905</v>
      </c>
      <c r="I30" s="621">
        <v>1905</v>
      </c>
      <c r="J30" s="622">
        <f t="shared" si="3"/>
        <v>10494</v>
      </c>
    </row>
    <row r="31" spans="2:10" s="602" customFormat="1" ht="25.5">
      <c r="B31" s="618" t="s">
        <v>465</v>
      </c>
      <c r="C31" s="630" t="s">
        <v>466</v>
      </c>
      <c r="D31" s="620" t="s">
        <v>437</v>
      </c>
      <c r="E31" s="621">
        <v>300</v>
      </c>
      <c r="F31" s="621">
        <v>300</v>
      </c>
      <c r="G31" s="621" t="s">
        <v>414</v>
      </c>
      <c r="H31" s="621" t="s">
        <v>414</v>
      </c>
      <c r="I31" s="621" t="s">
        <v>414</v>
      </c>
      <c r="J31" s="622">
        <f t="shared" si="3"/>
        <v>600</v>
      </c>
    </row>
    <row r="32" spans="2:10" s="602" customFormat="1" ht="12.75">
      <c r="B32" s="625" t="s">
        <v>467</v>
      </c>
      <c r="C32" s="632" t="s">
        <v>468</v>
      </c>
      <c r="D32" s="605" t="s">
        <v>437</v>
      </c>
      <c r="E32" s="607" t="s">
        <v>414</v>
      </c>
      <c r="F32" s="607">
        <v>140</v>
      </c>
      <c r="G32" s="607" t="s">
        <v>414</v>
      </c>
      <c r="H32" s="607" t="s">
        <v>414</v>
      </c>
      <c r="I32" s="607" t="s">
        <v>414</v>
      </c>
      <c r="J32" s="627">
        <f t="shared" si="3"/>
        <v>140</v>
      </c>
    </row>
    <row r="33" spans="2:10" s="602" customFormat="1" ht="12.75">
      <c r="B33" s="618" t="s">
        <v>469</v>
      </c>
      <c r="C33" s="630" t="s">
        <v>470</v>
      </c>
      <c r="D33" s="620" t="s">
        <v>471</v>
      </c>
      <c r="E33" s="621">
        <v>23113</v>
      </c>
      <c r="F33" s="621">
        <v>3767</v>
      </c>
      <c r="G33" s="621">
        <v>3767</v>
      </c>
      <c r="H33" s="621" t="s">
        <v>414</v>
      </c>
      <c r="I33" s="621" t="s">
        <v>414</v>
      </c>
      <c r="J33" s="622">
        <f t="shared" si="3"/>
        <v>30647</v>
      </c>
    </row>
    <row r="34" spans="2:10" s="602" customFormat="1" ht="12.75">
      <c r="B34" s="618" t="s">
        <v>472</v>
      </c>
      <c r="C34" s="630" t="s">
        <v>473</v>
      </c>
      <c r="D34" s="620" t="s">
        <v>437</v>
      </c>
      <c r="E34" s="621">
        <v>309</v>
      </c>
      <c r="F34" s="621">
        <v>160</v>
      </c>
      <c r="G34" s="621">
        <v>160</v>
      </c>
      <c r="H34" s="621">
        <v>160</v>
      </c>
      <c r="I34" s="621">
        <v>160</v>
      </c>
      <c r="J34" s="622">
        <f t="shared" si="3"/>
        <v>949</v>
      </c>
    </row>
    <row r="35" spans="2:10" s="602" customFormat="1" ht="12.75">
      <c r="B35" s="618" t="s">
        <v>474</v>
      </c>
      <c r="C35" s="630" t="s">
        <v>475</v>
      </c>
      <c r="D35" s="620" t="s">
        <v>434</v>
      </c>
      <c r="E35" s="621">
        <v>669</v>
      </c>
      <c r="F35" s="621">
        <v>135</v>
      </c>
      <c r="G35" s="621">
        <v>135</v>
      </c>
      <c r="H35" s="621">
        <v>135</v>
      </c>
      <c r="I35" s="621">
        <v>135</v>
      </c>
      <c r="J35" s="622">
        <f t="shared" si="3"/>
        <v>1209</v>
      </c>
    </row>
    <row r="36" spans="2:10" s="602" customFormat="1" ht="12.75">
      <c r="B36" s="618" t="s">
        <v>476</v>
      </c>
      <c r="C36" s="630" t="s">
        <v>477</v>
      </c>
      <c r="D36" s="620" t="s">
        <v>434</v>
      </c>
      <c r="E36" s="621">
        <v>275</v>
      </c>
      <c r="F36" s="621">
        <v>182</v>
      </c>
      <c r="G36" s="621">
        <v>182</v>
      </c>
      <c r="H36" s="621">
        <v>182</v>
      </c>
      <c r="I36" s="621">
        <v>182</v>
      </c>
      <c r="J36" s="622">
        <f t="shared" si="3"/>
        <v>1003</v>
      </c>
    </row>
    <row r="37" spans="2:10" s="602" customFormat="1" ht="12.75">
      <c r="B37" s="618" t="s">
        <v>478</v>
      </c>
      <c r="C37" s="630" t="s">
        <v>479</v>
      </c>
      <c r="D37" s="620" t="s">
        <v>437</v>
      </c>
      <c r="E37" s="621">
        <v>55</v>
      </c>
      <c r="F37" s="621">
        <v>30</v>
      </c>
      <c r="G37" s="621">
        <v>30</v>
      </c>
      <c r="H37" s="621">
        <v>30</v>
      </c>
      <c r="I37" s="621">
        <v>30</v>
      </c>
      <c r="J37" s="622">
        <f t="shared" si="3"/>
        <v>175</v>
      </c>
    </row>
    <row r="38" spans="2:10" s="602" customFormat="1" ht="12.75">
      <c r="B38" s="618" t="s">
        <v>480</v>
      </c>
      <c r="C38" s="630" t="s">
        <v>481</v>
      </c>
      <c r="D38" s="620" t="s">
        <v>434</v>
      </c>
      <c r="E38" s="621">
        <v>648</v>
      </c>
      <c r="F38" s="621">
        <v>216</v>
      </c>
      <c r="G38" s="621">
        <v>216</v>
      </c>
      <c r="H38" s="621">
        <v>216</v>
      </c>
      <c r="I38" s="621">
        <v>216</v>
      </c>
      <c r="J38" s="622">
        <f t="shared" si="3"/>
        <v>1512</v>
      </c>
    </row>
    <row r="39" spans="2:10" s="602" customFormat="1" ht="25.5">
      <c r="B39" s="618" t="s">
        <v>482</v>
      </c>
      <c r="C39" s="630" t="s">
        <v>483</v>
      </c>
      <c r="D39" s="620" t="s">
        <v>434</v>
      </c>
      <c r="E39" s="621">
        <v>93</v>
      </c>
      <c r="F39" s="621">
        <v>31</v>
      </c>
      <c r="G39" s="621">
        <v>31</v>
      </c>
      <c r="H39" s="621">
        <v>31</v>
      </c>
      <c r="I39" s="621">
        <v>31</v>
      </c>
      <c r="J39" s="622">
        <f t="shared" si="3"/>
        <v>217</v>
      </c>
    </row>
    <row r="40" spans="2:10" s="602" customFormat="1" ht="12.75">
      <c r="B40" s="618" t="s">
        <v>484</v>
      </c>
      <c r="C40" s="630" t="s">
        <v>485</v>
      </c>
      <c r="D40" s="620" t="s">
        <v>434</v>
      </c>
      <c r="E40" s="621">
        <v>108</v>
      </c>
      <c r="F40" s="621">
        <v>36</v>
      </c>
      <c r="G40" s="621">
        <v>36</v>
      </c>
      <c r="H40" s="621">
        <v>36</v>
      </c>
      <c r="I40" s="621">
        <v>36</v>
      </c>
      <c r="J40" s="622">
        <f t="shared" si="3"/>
        <v>252</v>
      </c>
    </row>
    <row r="41" spans="2:10" s="602" customFormat="1" ht="12.75">
      <c r="B41" s="618" t="s">
        <v>486</v>
      </c>
      <c r="C41" s="630" t="s">
        <v>487</v>
      </c>
      <c r="D41" s="620" t="s">
        <v>434</v>
      </c>
      <c r="E41" s="621">
        <v>172</v>
      </c>
      <c r="F41" s="621">
        <v>51</v>
      </c>
      <c r="G41" s="621">
        <v>51</v>
      </c>
      <c r="H41" s="621">
        <v>51</v>
      </c>
      <c r="I41" s="621">
        <v>51</v>
      </c>
      <c r="J41" s="622">
        <f t="shared" si="3"/>
        <v>376</v>
      </c>
    </row>
    <row r="42" spans="2:10" s="602" customFormat="1" ht="25.5">
      <c r="B42" s="618" t="s">
        <v>488</v>
      </c>
      <c r="C42" s="630" t="s">
        <v>489</v>
      </c>
      <c r="D42" s="620" t="s">
        <v>434</v>
      </c>
      <c r="E42" s="621">
        <v>537</v>
      </c>
      <c r="F42" s="621">
        <v>606</v>
      </c>
      <c r="G42" s="621">
        <v>606</v>
      </c>
      <c r="H42" s="621">
        <v>606</v>
      </c>
      <c r="I42" s="621">
        <v>606</v>
      </c>
      <c r="J42" s="622">
        <f t="shared" si="3"/>
        <v>2961</v>
      </c>
    </row>
    <row r="43" spans="2:10" s="602" customFormat="1" ht="12.75">
      <c r="B43" s="618" t="s">
        <v>490</v>
      </c>
      <c r="C43" s="630" t="s">
        <v>491</v>
      </c>
      <c r="D43" s="620" t="s">
        <v>421</v>
      </c>
      <c r="E43" s="621">
        <v>642</v>
      </c>
      <c r="F43" s="621">
        <v>274</v>
      </c>
      <c r="G43" s="621">
        <v>274</v>
      </c>
      <c r="H43" s="621">
        <v>274</v>
      </c>
      <c r="I43" s="621">
        <v>274</v>
      </c>
      <c r="J43" s="622">
        <f t="shared" si="3"/>
        <v>1738</v>
      </c>
    </row>
    <row r="44" spans="2:10" s="602" customFormat="1" ht="25.5">
      <c r="B44" s="618" t="s">
        <v>492</v>
      </c>
      <c r="C44" s="630" t="s">
        <v>493</v>
      </c>
      <c r="D44" s="620" t="s">
        <v>421</v>
      </c>
      <c r="E44" s="621">
        <v>883</v>
      </c>
      <c r="F44" s="621">
        <v>883</v>
      </c>
      <c r="G44" s="621">
        <v>883</v>
      </c>
      <c r="H44" s="621">
        <v>883</v>
      </c>
      <c r="I44" s="621">
        <v>883</v>
      </c>
      <c r="J44" s="622">
        <f t="shared" si="3"/>
        <v>4415</v>
      </c>
    </row>
    <row r="45" spans="2:10" s="602" customFormat="1" ht="12.75">
      <c r="B45" s="618" t="s">
        <v>494</v>
      </c>
      <c r="C45" s="630" t="s">
        <v>495</v>
      </c>
      <c r="D45" s="620" t="s">
        <v>437</v>
      </c>
      <c r="E45" s="621">
        <v>146</v>
      </c>
      <c r="F45" s="621">
        <v>146</v>
      </c>
      <c r="G45" s="621">
        <v>146</v>
      </c>
      <c r="H45" s="621">
        <v>146</v>
      </c>
      <c r="I45" s="621">
        <v>146</v>
      </c>
      <c r="J45" s="622">
        <f t="shared" si="3"/>
        <v>730</v>
      </c>
    </row>
    <row r="46" spans="2:10" s="602" customFormat="1" ht="25.5">
      <c r="B46" s="618" t="s">
        <v>496</v>
      </c>
      <c r="C46" s="630" t="s">
        <v>497</v>
      </c>
      <c r="D46" s="620" t="s">
        <v>434</v>
      </c>
      <c r="E46" s="621">
        <v>228</v>
      </c>
      <c r="F46" s="621">
        <v>228</v>
      </c>
      <c r="G46" s="621">
        <v>228</v>
      </c>
      <c r="H46" s="621">
        <v>228</v>
      </c>
      <c r="I46" s="621">
        <v>228</v>
      </c>
      <c r="J46" s="622">
        <f t="shared" si="3"/>
        <v>1140</v>
      </c>
    </row>
    <row r="47" spans="2:10" ht="13.5" thickBot="1">
      <c r="B47" s="913" t="s">
        <v>498</v>
      </c>
      <c r="C47" s="914"/>
      <c r="D47" s="637"/>
      <c r="E47" s="638">
        <f aca="true" t="shared" si="4" ref="E47:J47">E8+E17+E23</f>
        <v>161002</v>
      </c>
      <c r="F47" s="638">
        <f t="shared" si="4"/>
        <v>37757</v>
      </c>
      <c r="G47" s="638">
        <f t="shared" si="4"/>
        <v>12834</v>
      </c>
      <c r="H47" s="638">
        <f t="shared" si="4"/>
        <v>9067</v>
      </c>
      <c r="I47" s="638">
        <f t="shared" si="4"/>
        <v>9067</v>
      </c>
      <c r="J47" s="639">
        <f t="shared" si="4"/>
        <v>245064</v>
      </c>
    </row>
  </sheetData>
  <sheetProtection/>
  <mergeCells count="8">
    <mergeCell ref="B47:C47"/>
    <mergeCell ref="B2:J2"/>
    <mergeCell ref="B4:B5"/>
    <mergeCell ref="C4:C5"/>
    <mergeCell ref="D4:D5"/>
    <mergeCell ref="E4:E5"/>
    <mergeCell ref="F4:I4"/>
    <mergeCell ref="J4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3" r:id="rId1"/>
  <headerFooter alignWithMargins="0">
    <oddHeader>&amp;R6.sz melléklet 
..../2013.(...) Egyek Önk.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1:F57"/>
  <sheetViews>
    <sheetView view="pageLayout" zoomScaleSheetLayoutView="100" workbookViewId="0" topLeftCell="A25">
      <selection activeCell="C31" sqref="C31"/>
    </sheetView>
  </sheetViews>
  <sheetFormatPr defaultColWidth="9.00390625" defaultRowHeight="12.75"/>
  <cols>
    <col min="1" max="1" width="6.875" style="0" customWidth="1"/>
    <col min="2" max="2" width="8.75390625" style="431" customWidth="1"/>
    <col min="3" max="3" width="56.625" style="0" customWidth="1"/>
    <col min="4" max="5" width="13.375" style="0" customWidth="1"/>
    <col min="6" max="6" width="13.75390625" style="0" bestFit="1" customWidth="1"/>
  </cols>
  <sheetData>
    <row r="1" spans="2:5" ht="15.75">
      <c r="B1" s="890" t="s">
        <v>85</v>
      </c>
      <c r="C1" s="908"/>
      <c r="D1" s="908"/>
      <c r="E1" s="908"/>
    </row>
    <row r="2" spans="2:3" ht="16.5" thickBot="1">
      <c r="B2" s="425" t="s">
        <v>59</v>
      </c>
      <c r="C2" s="48"/>
    </row>
    <row r="3" spans="2:5" ht="26.25" thickBot="1">
      <c r="B3" s="51" t="s">
        <v>60</v>
      </c>
      <c r="C3" s="52" t="s">
        <v>61</v>
      </c>
      <c r="D3" s="53" t="s">
        <v>302</v>
      </c>
      <c r="E3" s="90"/>
    </row>
    <row r="4" spans="2:4" ht="13.5" thickBot="1">
      <c r="B4" s="51">
        <v>1</v>
      </c>
      <c r="C4" s="52">
        <v>2</v>
      </c>
      <c r="D4" s="53">
        <v>3</v>
      </c>
    </row>
    <row r="5" spans="2:4" ht="13.5" thickBot="1">
      <c r="B5" s="426" t="s">
        <v>2</v>
      </c>
      <c r="C5" s="190" t="s">
        <v>214</v>
      </c>
      <c r="D5" s="191">
        <f>SUM(D6+D12)</f>
        <v>266221</v>
      </c>
    </row>
    <row r="6" spans="2:4" ht="13.5" thickBot="1">
      <c r="B6" s="427" t="s">
        <v>6</v>
      </c>
      <c r="C6" s="58" t="s">
        <v>105</v>
      </c>
      <c r="D6" s="192">
        <f>SUM(D7:D11)</f>
        <v>262017</v>
      </c>
    </row>
    <row r="7" spans="2:4" ht="13.5" thickBot="1">
      <c r="B7" s="426" t="s">
        <v>10</v>
      </c>
      <c r="C7" s="56" t="s">
        <v>215</v>
      </c>
      <c r="D7" s="188">
        <v>139420</v>
      </c>
    </row>
    <row r="8" spans="2:4" ht="26.25" thickBot="1">
      <c r="B8" s="427" t="s">
        <v>4</v>
      </c>
      <c r="C8" s="55" t="s">
        <v>216</v>
      </c>
      <c r="D8" s="189">
        <v>81827</v>
      </c>
    </row>
    <row r="9" spans="2:4" ht="13.5" thickBot="1">
      <c r="B9" s="426" t="s">
        <v>7</v>
      </c>
      <c r="C9" s="55" t="s">
        <v>217</v>
      </c>
      <c r="D9" s="189">
        <v>6253</v>
      </c>
    </row>
    <row r="10" spans="2:4" ht="13.5" thickBot="1">
      <c r="B10" s="427" t="s">
        <v>11</v>
      </c>
      <c r="C10" s="55" t="s">
        <v>218</v>
      </c>
      <c r="D10" s="189">
        <v>34517</v>
      </c>
    </row>
    <row r="11" spans="2:4" ht="13.5" thickBot="1">
      <c r="B11" s="426" t="s">
        <v>5</v>
      </c>
      <c r="C11" s="55" t="s">
        <v>219</v>
      </c>
      <c r="D11" s="189"/>
    </row>
    <row r="12" spans="2:4" ht="26.25" thickBot="1">
      <c r="B12" s="427" t="s">
        <v>13</v>
      </c>
      <c r="C12" s="55" t="s">
        <v>220</v>
      </c>
      <c r="D12" s="189">
        <v>4204</v>
      </c>
    </row>
    <row r="13" spans="2:4" ht="26.25" thickBot="1">
      <c r="B13" s="426" t="s">
        <v>8</v>
      </c>
      <c r="C13" s="221" t="s">
        <v>107</v>
      </c>
      <c r="D13" s="222">
        <f>SUM(D15+D14)</f>
        <v>92483</v>
      </c>
    </row>
    <row r="14" spans="2:4" ht="13.5" thickBot="1">
      <c r="B14" s="427" t="s">
        <v>3</v>
      </c>
      <c r="C14" s="57" t="s">
        <v>221</v>
      </c>
      <c r="D14" s="189"/>
    </row>
    <row r="15" spans="2:4" ht="26.25" thickBot="1">
      <c r="B15" s="426" t="s">
        <v>9</v>
      </c>
      <c r="C15" s="57" t="s">
        <v>222</v>
      </c>
      <c r="D15" s="189">
        <v>92483</v>
      </c>
    </row>
    <row r="16" spans="2:4" ht="13.5" thickBot="1">
      <c r="B16" s="427" t="s">
        <v>29</v>
      </c>
      <c r="C16" s="88" t="s">
        <v>223</v>
      </c>
      <c r="D16" s="89">
        <f>SUM(D17+D18+D22)</f>
        <v>77325</v>
      </c>
    </row>
    <row r="17" spans="2:4" ht="13.5" thickBot="1">
      <c r="B17" s="426" t="s">
        <v>17</v>
      </c>
      <c r="C17" s="106" t="s">
        <v>224</v>
      </c>
      <c r="D17" s="188">
        <v>14203</v>
      </c>
    </row>
    <row r="18" spans="2:4" ht="13.5" thickBot="1">
      <c r="B18" s="427" t="s">
        <v>65</v>
      </c>
      <c r="C18" s="105" t="s">
        <v>225</v>
      </c>
      <c r="D18" s="189">
        <f>SUM(D19:D21)</f>
        <v>58038</v>
      </c>
    </row>
    <row r="19" spans="2:4" ht="13.5" thickBot="1">
      <c r="B19" s="426" t="s">
        <v>68</v>
      </c>
      <c r="C19" s="105" t="s">
        <v>226</v>
      </c>
      <c r="D19" s="189">
        <v>48133</v>
      </c>
    </row>
    <row r="20" spans="2:4" ht="13.5" thickBot="1">
      <c r="B20" s="427" t="s">
        <v>66</v>
      </c>
      <c r="C20" s="105" t="s">
        <v>227</v>
      </c>
      <c r="D20" s="189">
        <v>7927</v>
      </c>
    </row>
    <row r="21" spans="2:4" ht="26.25" thickBot="1">
      <c r="B21" s="426" t="s">
        <v>67</v>
      </c>
      <c r="C21" s="105" t="s">
        <v>95</v>
      </c>
      <c r="D21" s="189">
        <v>1978</v>
      </c>
    </row>
    <row r="22" spans="2:4" ht="13.5" thickBot="1">
      <c r="B22" s="427" t="s">
        <v>69</v>
      </c>
      <c r="C22" s="105" t="s">
        <v>228</v>
      </c>
      <c r="D22" s="189">
        <v>5084</v>
      </c>
    </row>
    <row r="23" spans="2:4" s="81" customFormat="1" ht="13.5" thickBot="1">
      <c r="B23" s="426" t="s">
        <v>70</v>
      </c>
      <c r="C23" s="432" t="s">
        <v>97</v>
      </c>
      <c r="D23" s="433">
        <v>55454</v>
      </c>
    </row>
    <row r="24" spans="2:4" s="81" customFormat="1" ht="13.5" thickBot="1">
      <c r="B24" s="427" t="s">
        <v>71</v>
      </c>
      <c r="C24" s="434" t="s">
        <v>229</v>
      </c>
      <c r="D24" s="435"/>
    </row>
    <row r="25" spans="2:4" s="81" customFormat="1" ht="13.5" thickBot="1">
      <c r="B25" s="426" t="s">
        <v>16</v>
      </c>
      <c r="C25" s="432" t="s">
        <v>230</v>
      </c>
      <c r="D25" s="433">
        <v>949</v>
      </c>
    </row>
    <row r="26" spans="2:4" s="81" customFormat="1" ht="13.5" thickBot="1">
      <c r="B26" s="427" t="s">
        <v>72</v>
      </c>
      <c r="C26" s="432" t="s">
        <v>109</v>
      </c>
      <c r="D26" s="433">
        <f>SUM(D27:D28)</f>
        <v>50</v>
      </c>
    </row>
    <row r="27" spans="2:4" ht="26.25" thickBot="1">
      <c r="B27" s="426" t="s">
        <v>73</v>
      </c>
      <c r="C27" s="105" t="s">
        <v>366</v>
      </c>
      <c r="D27" s="189"/>
    </row>
    <row r="28" spans="2:4" ht="13.5" thickBot="1">
      <c r="B28" s="427" t="s">
        <v>74</v>
      </c>
      <c r="C28" s="105" t="s">
        <v>367</v>
      </c>
      <c r="D28" s="189">
        <v>50</v>
      </c>
    </row>
    <row r="29" spans="2:4" ht="13.5" thickBot="1">
      <c r="B29" s="426"/>
      <c r="C29" s="54" t="s">
        <v>231</v>
      </c>
      <c r="D29" s="187">
        <f>SUM(D26+D25+D24+D23+D16+D13+D5)</f>
        <v>492482</v>
      </c>
    </row>
    <row r="30" spans="2:4" s="81" customFormat="1" ht="13.5" thickBot="1">
      <c r="B30" s="427" t="s">
        <v>77</v>
      </c>
      <c r="C30" s="475" t="s">
        <v>116</v>
      </c>
      <c r="D30" s="478">
        <f>SUM(D31+D32+D33)</f>
        <v>589295</v>
      </c>
    </row>
    <row r="31" spans="2:4" ht="13.5" thickBot="1">
      <c r="B31" s="426" t="s">
        <v>78</v>
      </c>
      <c r="C31" s="476" t="s">
        <v>232</v>
      </c>
      <c r="D31" s="479">
        <v>502360</v>
      </c>
    </row>
    <row r="32" spans="2:4" ht="12.75">
      <c r="B32" s="452" t="s">
        <v>233</v>
      </c>
      <c r="C32" s="477" t="s">
        <v>112</v>
      </c>
      <c r="D32" s="480">
        <v>82055</v>
      </c>
    </row>
    <row r="33" spans="2:4" ht="13.5" thickBot="1">
      <c r="B33" s="474" t="s">
        <v>278</v>
      </c>
      <c r="C33" s="476" t="s">
        <v>280</v>
      </c>
      <c r="D33" s="481">
        <v>4880</v>
      </c>
    </row>
    <row r="34" spans="2:3" ht="12.75">
      <c r="B34" s="90"/>
      <c r="C34" s="92"/>
    </row>
    <row r="35" spans="2:3" ht="12.75">
      <c r="B35" s="925" t="s">
        <v>62</v>
      </c>
      <c r="C35" s="925"/>
    </row>
    <row r="36" spans="2:3" ht="13.5" thickBot="1">
      <c r="B36" s="430"/>
      <c r="C36" s="59"/>
    </row>
    <row r="37" spans="2:4" ht="26.25" thickBot="1">
      <c r="B37" s="51" t="s">
        <v>63</v>
      </c>
      <c r="C37" s="52" t="s">
        <v>64</v>
      </c>
      <c r="D37" s="53" t="s">
        <v>302</v>
      </c>
    </row>
    <row r="38" spans="2:4" ht="13.5" thickBot="1">
      <c r="B38" s="51">
        <v>1</v>
      </c>
      <c r="C38" s="52">
        <v>2</v>
      </c>
      <c r="D38" s="53">
        <v>3</v>
      </c>
    </row>
    <row r="39" spans="2:4" ht="13.5" thickBot="1">
      <c r="B39" s="426" t="s">
        <v>2</v>
      </c>
      <c r="C39" s="60" t="s">
        <v>234</v>
      </c>
      <c r="D39" s="61">
        <f>SUM(D40+D41)</f>
        <v>158540</v>
      </c>
    </row>
    <row r="40" spans="2:4" ht="12.75">
      <c r="B40" s="427" t="s">
        <v>6</v>
      </c>
      <c r="C40" s="58" t="s">
        <v>201</v>
      </c>
      <c r="D40" s="62">
        <v>125371</v>
      </c>
    </row>
    <row r="41" spans="2:4" ht="12.75">
      <c r="B41" s="429" t="s">
        <v>10</v>
      </c>
      <c r="C41" s="55" t="s">
        <v>235</v>
      </c>
      <c r="D41" s="63">
        <v>33169</v>
      </c>
    </row>
    <row r="42" spans="2:4" s="438" customFormat="1" ht="25.5">
      <c r="B42" s="429" t="s">
        <v>4</v>
      </c>
      <c r="C42" s="437" t="s">
        <v>185</v>
      </c>
      <c r="D42" s="436">
        <v>31774</v>
      </c>
    </row>
    <row r="43" spans="2:4" s="438" customFormat="1" ht="12.75">
      <c r="B43" s="429" t="s">
        <v>7</v>
      </c>
      <c r="C43" s="437" t="s">
        <v>147</v>
      </c>
      <c r="D43" s="436">
        <v>130989</v>
      </c>
    </row>
    <row r="44" spans="2:4" s="438" customFormat="1" ht="12.75">
      <c r="B44" s="429" t="s">
        <v>11</v>
      </c>
      <c r="C44" s="437" t="s">
        <v>236</v>
      </c>
      <c r="D44" s="436">
        <v>54648</v>
      </c>
    </row>
    <row r="45" spans="2:4" s="438" customFormat="1" ht="12.75">
      <c r="B45" s="429" t="s">
        <v>243</v>
      </c>
      <c r="C45" s="442" t="s">
        <v>237</v>
      </c>
      <c r="D45" s="436">
        <v>90870</v>
      </c>
    </row>
    <row r="46" spans="2:4" s="438" customFormat="1" ht="12.75">
      <c r="B46" s="429" t="s">
        <v>13</v>
      </c>
      <c r="C46" s="437" t="s">
        <v>153</v>
      </c>
      <c r="D46" s="436">
        <f>SUM(D48+D47)</f>
        <v>146000</v>
      </c>
    </row>
    <row r="47" spans="2:4" ht="12.75">
      <c r="B47" s="429" t="s">
        <v>8</v>
      </c>
      <c r="C47" s="220" t="s">
        <v>239</v>
      </c>
      <c r="D47" s="64">
        <v>1247</v>
      </c>
    </row>
    <row r="48" spans="2:4" ht="13.5" thickBot="1">
      <c r="B48" s="429" t="s">
        <v>3</v>
      </c>
      <c r="C48" s="65" t="s">
        <v>238</v>
      </c>
      <c r="D48" s="66">
        <v>144753</v>
      </c>
    </row>
    <row r="49" spans="2:6" ht="13.5" thickBot="1">
      <c r="B49" s="51" t="s">
        <v>9</v>
      </c>
      <c r="C49" s="67" t="s">
        <v>242</v>
      </c>
      <c r="D49" s="82">
        <v>284958</v>
      </c>
      <c r="F49" s="103"/>
    </row>
    <row r="50" spans="2:4" s="438" customFormat="1" ht="12.75">
      <c r="B50" s="428" t="s">
        <v>29</v>
      </c>
      <c r="C50" s="441" t="s">
        <v>240</v>
      </c>
      <c r="D50" s="440">
        <v>11787</v>
      </c>
    </row>
    <row r="51" spans="2:4" s="438" customFormat="1" ht="12.75">
      <c r="B51" s="428" t="s">
        <v>17</v>
      </c>
      <c r="C51" s="437" t="s">
        <v>151</v>
      </c>
      <c r="D51" s="439">
        <v>18605</v>
      </c>
    </row>
    <row r="52" spans="2:4" s="438" customFormat="1" ht="12.75">
      <c r="B52" s="428" t="s">
        <v>65</v>
      </c>
      <c r="C52" s="437" t="s">
        <v>161</v>
      </c>
      <c r="D52" s="439">
        <f>SUM(D54+D53)</f>
        <v>153606</v>
      </c>
    </row>
    <row r="53" spans="2:4" ht="12.75">
      <c r="B53" s="428" t="s">
        <v>68</v>
      </c>
      <c r="C53" s="55" t="s">
        <v>155</v>
      </c>
      <c r="D53" s="63"/>
    </row>
    <row r="54" spans="2:4" ht="13.5" thickBot="1">
      <c r="B54" s="428" t="s">
        <v>66</v>
      </c>
      <c r="C54" s="55" t="s">
        <v>156</v>
      </c>
      <c r="D54" s="63">
        <v>153606</v>
      </c>
    </row>
    <row r="55" spans="2:4" ht="13.5" thickBot="1">
      <c r="B55" s="51"/>
      <c r="C55" s="67" t="s">
        <v>241</v>
      </c>
      <c r="D55" s="68">
        <f>SUM(D39+D42+D43+D44+D45+D46+D49+D50+D51+D52)</f>
        <v>1081777</v>
      </c>
    </row>
    <row r="56" spans="2:4" ht="14.25" customHeight="1" thickBot="1">
      <c r="B56" s="926" t="s">
        <v>86</v>
      </c>
      <c r="C56" s="927"/>
      <c r="D56" s="303">
        <f>D55</f>
        <v>1081777</v>
      </c>
    </row>
    <row r="57" spans="2:4" ht="15" customHeight="1" thickBot="1">
      <c r="B57" s="926" t="s">
        <v>87</v>
      </c>
      <c r="C57" s="927"/>
      <c r="D57" s="303">
        <f>SUM(D29+D30)</f>
        <v>1081777</v>
      </c>
    </row>
  </sheetData>
  <sheetProtection/>
  <mergeCells count="4">
    <mergeCell ref="B1:E1"/>
    <mergeCell ref="B35:C35"/>
    <mergeCell ref="B56:C56"/>
    <mergeCell ref="B57:C57"/>
  </mergeCells>
  <printOptions/>
  <pageMargins left="0.7874015748031497" right="0.7874015748031497" top="0.3937007874015748" bottom="0.3937007874015748" header="0" footer="0"/>
  <pageSetup horizontalDpi="600" verticalDpi="600" orientation="portrait" paperSize="9" scale="64" r:id="rId1"/>
  <headerFooter alignWithMargins="0">
    <oddHeader>&amp;R7.sz. melléklet
..../2015. (...) Egyek Önk.</oddHeader>
  </headerFooter>
  <rowBreaks count="1" manualBreakCount="1">
    <brk id="3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3:Q33"/>
  <sheetViews>
    <sheetView workbookViewId="0" topLeftCell="A9">
      <selection activeCell="F18" sqref="F18"/>
    </sheetView>
  </sheetViews>
  <sheetFormatPr defaultColWidth="9.00390625" defaultRowHeight="12.75"/>
  <cols>
    <col min="1" max="1" width="33.125" style="0" customWidth="1"/>
  </cols>
  <sheetData>
    <row r="3" spans="1:15" ht="18">
      <c r="A3" s="928" t="s">
        <v>390</v>
      </c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</row>
    <row r="4" spans="1:15" ht="18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8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2.75">
      <c r="A7" s="41" t="s">
        <v>0</v>
      </c>
      <c r="B7" s="42" t="s">
        <v>42</v>
      </c>
      <c r="C7" s="42" t="s">
        <v>43</v>
      </c>
      <c r="D7" s="42" t="s">
        <v>44</v>
      </c>
      <c r="E7" s="42" t="s">
        <v>45</v>
      </c>
      <c r="F7" s="42" t="s">
        <v>46</v>
      </c>
      <c r="G7" s="42" t="s">
        <v>47</v>
      </c>
      <c r="H7" s="42" t="s">
        <v>48</v>
      </c>
      <c r="I7" s="42" t="s">
        <v>49</v>
      </c>
      <c r="J7" s="42" t="s">
        <v>50</v>
      </c>
      <c r="K7" s="42" t="s">
        <v>51</v>
      </c>
      <c r="L7" s="42" t="s">
        <v>52</v>
      </c>
      <c r="M7" s="42" t="s">
        <v>53</v>
      </c>
      <c r="N7" s="42" t="s">
        <v>54</v>
      </c>
      <c r="O7" s="42" t="s">
        <v>28</v>
      </c>
    </row>
    <row r="8" spans="1:15" ht="12.75">
      <c r="A8" s="43" t="s">
        <v>55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>
        <f aca="true" t="shared" si="0" ref="O8:O16">SUM(C8:N8)</f>
        <v>0</v>
      </c>
    </row>
    <row r="9" spans="1:15" ht="35.25" customHeight="1">
      <c r="A9" s="100" t="s">
        <v>99</v>
      </c>
      <c r="B9" s="44">
        <v>266221</v>
      </c>
      <c r="C9" s="44">
        <v>19044</v>
      </c>
      <c r="D9" s="44">
        <v>19044</v>
      </c>
      <c r="E9" s="44">
        <v>19044</v>
      </c>
      <c r="F9" s="44">
        <v>19044</v>
      </c>
      <c r="G9" s="44">
        <v>20724</v>
      </c>
      <c r="H9" s="44">
        <v>20544</v>
      </c>
      <c r="I9" s="44">
        <v>19044</v>
      </c>
      <c r="J9" s="44">
        <v>53561</v>
      </c>
      <c r="K9" s="44">
        <v>19044</v>
      </c>
      <c r="L9" s="44">
        <v>19044</v>
      </c>
      <c r="M9" s="44">
        <v>19044</v>
      </c>
      <c r="N9" s="44">
        <v>19040</v>
      </c>
      <c r="O9" s="44">
        <f t="shared" si="0"/>
        <v>266221</v>
      </c>
    </row>
    <row r="10" spans="1:15" ht="29.25" customHeight="1">
      <c r="A10" s="100" t="s">
        <v>107</v>
      </c>
      <c r="B10" s="44">
        <v>92483</v>
      </c>
      <c r="C10" s="44">
        <v>11651</v>
      </c>
      <c r="D10" s="44"/>
      <c r="E10" s="44">
        <v>5907</v>
      </c>
      <c r="F10" s="44"/>
      <c r="G10" s="44"/>
      <c r="H10" s="44"/>
      <c r="I10" s="44">
        <v>12488</v>
      </c>
      <c r="J10" s="44">
        <v>12488</v>
      </c>
      <c r="K10" s="44">
        <v>12488</v>
      </c>
      <c r="L10" s="44">
        <v>12488</v>
      </c>
      <c r="M10" s="44">
        <v>12488</v>
      </c>
      <c r="N10" s="44">
        <v>12485</v>
      </c>
      <c r="O10" s="44">
        <f t="shared" si="0"/>
        <v>92483</v>
      </c>
    </row>
    <row r="11" spans="1:15" ht="48" customHeight="1">
      <c r="A11" s="100" t="s">
        <v>120</v>
      </c>
      <c r="B11" s="44">
        <v>77325</v>
      </c>
      <c r="C11" s="44">
        <v>573</v>
      </c>
      <c r="D11" s="44">
        <v>573</v>
      </c>
      <c r="E11" s="44">
        <v>35573</v>
      </c>
      <c r="F11" s="44">
        <v>573</v>
      </c>
      <c r="G11" s="44">
        <v>1017</v>
      </c>
      <c r="H11" s="44">
        <v>573</v>
      </c>
      <c r="I11" s="44">
        <v>573</v>
      </c>
      <c r="J11" s="44">
        <v>573</v>
      </c>
      <c r="K11" s="44">
        <v>35573</v>
      </c>
      <c r="L11" s="44">
        <v>573</v>
      </c>
      <c r="M11" s="44">
        <v>573</v>
      </c>
      <c r="N11" s="44">
        <v>578</v>
      </c>
      <c r="O11" s="44">
        <f t="shared" si="0"/>
        <v>77325</v>
      </c>
    </row>
    <row r="12" spans="1:15" ht="12.75">
      <c r="A12" s="43" t="s">
        <v>97</v>
      </c>
      <c r="B12" s="44">
        <v>55454</v>
      </c>
      <c r="C12" s="44">
        <v>3781</v>
      </c>
      <c r="D12" s="44">
        <v>3781</v>
      </c>
      <c r="E12" s="44">
        <v>3781</v>
      </c>
      <c r="F12" s="44">
        <v>3781</v>
      </c>
      <c r="G12" s="44">
        <v>3781</v>
      </c>
      <c r="H12" s="44">
        <v>3781</v>
      </c>
      <c r="I12" s="44">
        <v>5462</v>
      </c>
      <c r="J12" s="44">
        <v>5462</v>
      </c>
      <c r="K12" s="44">
        <v>5462</v>
      </c>
      <c r="L12" s="44">
        <v>5462</v>
      </c>
      <c r="M12" s="44">
        <v>5462</v>
      </c>
      <c r="N12" s="44">
        <v>5458</v>
      </c>
      <c r="O12" s="44">
        <f t="shared" si="0"/>
        <v>55454</v>
      </c>
    </row>
    <row r="13" spans="1:15" ht="12.75">
      <c r="A13" s="43" t="s">
        <v>121</v>
      </c>
      <c r="B13" s="44">
        <v>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>
        <f t="shared" si="0"/>
        <v>0</v>
      </c>
    </row>
    <row r="14" spans="1:16" ht="40.5" customHeight="1">
      <c r="A14" s="100" t="s">
        <v>118</v>
      </c>
      <c r="B14" s="44">
        <v>949</v>
      </c>
      <c r="C14" s="44"/>
      <c r="D14" s="44"/>
      <c r="E14" s="44"/>
      <c r="F14" s="44">
        <v>749</v>
      </c>
      <c r="G14" s="44"/>
      <c r="H14" s="44"/>
      <c r="I14" s="44">
        <v>200</v>
      </c>
      <c r="J14" s="44"/>
      <c r="K14" s="44"/>
      <c r="L14" s="44"/>
      <c r="M14" s="44"/>
      <c r="N14" s="44"/>
      <c r="O14" s="44">
        <f t="shared" si="0"/>
        <v>949</v>
      </c>
      <c r="P14" s="108"/>
    </row>
    <row r="15" spans="1:17" ht="56.25" customHeight="1">
      <c r="A15" s="100" t="s">
        <v>109</v>
      </c>
      <c r="B15" s="44">
        <v>50</v>
      </c>
      <c r="C15" s="44"/>
      <c r="D15" s="44"/>
      <c r="E15" s="44"/>
      <c r="F15" s="44">
        <v>50</v>
      </c>
      <c r="G15" s="44"/>
      <c r="H15" s="44"/>
      <c r="I15" s="44"/>
      <c r="J15" s="44"/>
      <c r="K15" s="44"/>
      <c r="L15" s="44"/>
      <c r="M15" s="44"/>
      <c r="N15" s="44"/>
      <c r="O15" s="44">
        <f t="shared" si="0"/>
        <v>50</v>
      </c>
      <c r="Q15" s="2"/>
    </row>
    <row r="16" spans="1:16" ht="20.25" customHeight="1">
      <c r="A16" s="100" t="s">
        <v>116</v>
      </c>
      <c r="B16" s="44">
        <v>721466</v>
      </c>
      <c r="C16" s="44">
        <v>54391</v>
      </c>
      <c r="D16" s="44">
        <v>54391</v>
      </c>
      <c r="E16" s="44">
        <v>54391</v>
      </c>
      <c r="F16" s="44">
        <v>71373</v>
      </c>
      <c r="G16" s="44">
        <v>88198</v>
      </c>
      <c r="H16" s="44">
        <v>72374</v>
      </c>
      <c r="I16" s="44">
        <v>54391</v>
      </c>
      <c r="J16" s="44">
        <v>54391</v>
      </c>
      <c r="K16" s="44">
        <v>54391</v>
      </c>
      <c r="L16" s="44">
        <v>54391</v>
      </c>
      <c r="M16" s="44">
        <v>54391</v>
      </c>
      <c r="N16" s="44">
        <v>54393</v>
      </c>
      <c r="O16" s="44">
        <f t="shared" si="0"/>
        <v>721466</v>
      </c>
      <c r="P16" s="108"/>
    </row>
    <row r="17" spans="1:15" ht="12.75">
      <c r="A17" s="49" t="s">
        <v>56</v>
      </c>
      <c r="B17" s="50">
        <f aca="true" t="shared" si="1" ref="B17:O17">SUM(B9:B16)</f>
        <v>1213948</v>
      </c>
      <c r="C17" s="50">
        <f t="shared" si="1"/>
        <v>89440</v>
      </c>
      <c r="D17" s="50">
        <f t="shared" si="1"/>
        <v>77789</v>
      </c>
      <c r="E17" s="50">
        <f t="shared" si="1"/>
        <v>118696</v>
      </c>
      <c r="F17" s="50">
        <f t="shared" si="1"/>
        <v>95570</v>
      </c>
      <c r="G17" s="50">
        <f t="shared" si="1"/>
        <v>113720</v>
      </c>
      <c r="H17" s="50">
        <f t="shared" si="1"/>
        <v>97272</v>
      </c>
      <c r="I17" s="50">
        <f t="shared" si="1"/>
        <v>92158</v>
      </c>
      <c r="J17" s="50">
        <f t="shared" si="1"/>
        <v>126475</v>
      </c>
      <c r="K17" s="50">
        <f t="shared" si="1"/>
        <v>126958</v>
      </c>
      <c r="L17" s="50">
        <f t="shared" si="1"/>
        <v>91958</v>
      </c>
      <c r="M17" s="50">
        <f t="shared" si="1"/>
        <v>91958</v>
      </c>
      <c r="N17" s="50">
        <f t="shared" si="1"/>
        <v>91954</v>
      </c>
      <c r="O17" s="50">
        <f t="shared" si="1"/>
        <v>1213948</v>
      </c>
    </row>
    <row r="18" spans="1:15" ht="12.7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1:15" ht="12.75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ht="12.75">
      <c r="A20" s="41" t="s">
        <v>0</v>
      </c>
      <c r="B20" s="42" t="s">
        <v>42</v>
      </c>
      <c r="C20" s="42" t="s">
        <v>43</v>
      </c>
      <c r="D20" s="42" t="s">
        <v>44</v>
      </c>
      <c r="E20" s="42" t="s">
        <v>45</v>
      </c>
      <c r="F20" s="42" t="s">
        <v>46</v>
      </c>
      <c r="G20" s="42" t="s">
        <v>47</v>
      </c>
      <c r="H20" s="42" t="s">
        <v>48</v>
      </c>
      <c r="I20" s="42" t="s">
        <v>49</v>
      </c>
      <c r="J20" s="42" t="s">
        <v>50</v>
      </c>
      <c r="K20" s="42" t="s">
        <v>51</v>
      </c>
      <c r="L20" s="42" t="s">
        <v>52</v>
      </c>
      <c r="M20" s="42" t="s">
        <v>53</v>
      </c>
      <c r="N20" s="42" t="s">
        <v>54</v>
      </c>
      <c r="O20" s="42" t="s">
        <v>28</v>
      </c>
    </row>
    <row r="21" spans="1:15" ht="12.75">
      <c r="A21" s="43" t="s">
        <v>57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12.75">
      <c r="A22" s="43" t="s">
        <v>145</v>
      </c>
      <c r="B22" s="44">
        <v>158540</v>
      </c>
      <c r="C22" s="44">
        <v>13191</v>
      </c>
      <c r="D22" s="44">
        <v>13191</v>
      </c>
      <c r="E22" s="44">
        <v>13191</v>
      </c>
      <c r="F22" s="44">
        <v>13191</v>
      </c>
      <c r="G22" s="44">
        <v>13191</v>
      </c>
      <c r="H22" s="44">
        <v>13444</v>
      </c>
      <c r="I22" s="44">
        <v>13191</v>
      </c>
      <c r="J22" s="44">
        <v>13191</v>
      </c>
      <c r="K22" s="44">
        <v>13191</v>
      </c>
      <c r="L22" s="44">
        <v>13191</v>
      </c>
      <c r="M22" s="44">
        <v>13191</v>
      </c>
      <c r="N22" s="44">
        <v>13186</v>
      </c>
      <c r="O22" s="44">
        <f aca="true" t="shared" si="2" ref="O22:O32">SUM(C22:N22)</f>
        <v>158540</v>
      </c>
    </row>
    <row r="23" spans="1:15" ht="30.75" customHeight="1">
      <c r="A23" s="100" t="s">
        <v>185</v>
      </c>
      <c r="B23" s="44">
        <v>31774</v>
      </c>
      <c r="C23" s="44">
        <v>2705</v>
      </c>
      <c r="D23" s="44">
        <v>2705</v>
      </c>
      <c r="E23" s="44">
        <v>2705</v>
      </c>
      <c r="F23" s="44">
        <v>2705</v>
      </c>
      <c r="G23" s="44">
        <v>2705</v>
      </c>
      <c r="H23" s="44">
        <v>2015</v>
      </c>
      <c r="I23" s="44">
        <v>2705</v>
      </c>
      <c r="J23" s="44">
        <v>2705</v>
      </c>
      <c r="K23" s="44">
        <v>2705</v>
      </c>
      <c r="L23" s="44">
        <v>2705</v>
      </c>
      <c r="M23" s="44">
        <v>2705</v>
      </c>
      <c r="N23" s="44">
        <v>2709</v>
      </c>
      <c r="O23" s="44">
        <f t="shared" si="2"/>
        <v>31774</v>
      </c>
    </row>
    <row r="24" spans="1:15" ht="12.75">
      <c r="A24" s="43" t="s">
        <v>147</v>
      </c>
      <c r="B24" s="79">
        <v>130989</v>
      </c>
      <c r="C24" s="44">
        <v>10167</v>
      </c>
      <c r="D24" s="44">
        <v>10167</v>
      </c>
      <c r="E24" s="44">
        <v>11259</v>
      </c>
      <c r="F24" s="44">
        <v>12798</v>
      </c>
      <c r="G24" s="44">
        <v>12798</v>
      </c>
      <c r="H24" s="44">
        <v>12799</v>
      </c>
      <c r="I24" s="44">
        <v>10167</v>
      </c>
      <c r="J24" s="44">
        <v>10167</v>
      </c>
      <c r="K24" s="44">
        <v>10167</v>
      </c>
      <c r="L24" s="44">
        <v>10167</v>
      </c>
      <c r="M24" s="44">
        <v>10167</v>
      </c>
      <c r="N24" s="44">
        <v>10166</v>
      </c>
      <c r="O24" s="44">
        <f>SUM(C24:N24)</f>
        <v>130989</v>
      </c>
    </row>
    <row r="25" spans="1:15" ht="18" customHeight="1">
      <c r="A25" s="43" t="s">
        <v>148</v>
      </c>
      <c r="B25" s="44">
        <v>54648</v>
      </c>
      <c r="C25" s="44">
        <v>10913</v>
      </c>
      <c r="D25" s="44">
        <v>10913</v>
      </c>
      <c r="E25" s="44">
        <v>10912</v>
      </c>
      <c r="F25" s="44">
        <v>2212</v>
      </c>
      <c r="G25" s="44">
        <v>2212</v>
      </c>
      <c r="H25" s="44">
        <v>2212</v>
      </c>
      <c r="I25" s="44">
        <v>2212</v>
      </c>
      <c r="J25" s="44">
        <v>2212</v>
      </c>
      <c r="K25" s="44">
        <v>2212</v>
      </c>
      <c r="L25" s="44">
        <v>2212</v>
      </c>
      <c r="M25" s="44">
        <v>2212</v>
      </c>
      <c r="N25" s="44">
        <v>4214</v>
      </c>
      <c r="O25" s="44">
        <f>SUM(C25:N25)</f>
        <v>54648</v>
      </c>
    </row>
    <row r="26" spans="1:15" ht="22.5">
      <c r="A26" s="100" t="s">
        <v>186</v>
      </c>
      <c r="B26" s="44">
        <v>90870</v>
      </c>
      <c r="C26" s="44">
        <v>7139</v>
      </c>
      <c r="D26" s="44">
        <v>8439</v>
      </c>
      <c r="E26" s="44">
        <v>7139</v>
      </c>
      <c r="F26" s="44">
        <v>7639</v>
      </c>
      <c r="G26" s="44">
        <v>8639</v>
      </c>
      <c r="H26" s="44">
        <v>8432</v>
      </c>
      <c r="I26" s="44">
        <v>7139</v>
      </c>
      <c r="J26" s="44">
        <v>7739</v>
      </c>
      <c r="K26" s="44">
        <v>7139</v>
      </c>
      <c r="L26" s="44">
        <v>7139</v>
      </c>
      <c r="M26" s="44">
        <v>7139</v>
      </c>
      <c r="N26" s="44">
        <v>7148</v>
      </c>
      <c r="O26" s="44">
        <f t="shared" si="2"/>
        <v>90870</v>
      </c>
    </row>
    <row r="27" spans="1:15" s="80" customFormat="1" ht="12.75">
      <c r="A27" s="78" t="s">
        <v>187</v>
      </c>
      <c r="B27" s="79">
        <v>146000</v>
      </c>
      <c r="C27" s="79"/>
      <c r="D27" s="79"/>
      <c r="E27" s="79">
        <v>1000</v>
      </c>
      <c r="F27" s="79">
        <v>200</v>
      </c>
      <c r="G27" s="79">
        <v>29498</v>
      </c>
      <c r="H27" s="79">
        <v>200</v>
      </c>
      <c r="I27" s="79">
        <v>7566</v>
      </c>
      <c r="J27" s="79">
        <v>200</v>
      </c>
      <c r="K27" s="79">
        <v>200</v>
      </c>
      <c r="L27" s="79">
        <v>200</v>
      </c>
      <c r="M27" s="79">
        <v>106936</v>
      </c>
      <c r="N27" s="79"/>
      <c r="O27" s="79">
        <f>SUM(C27:N27)</f>
        <v>146000</v>
      </c>
    </row>
    <row r="28" spans="1:15" ht="12.75">
      <c r="A28" s="43" t="s">
        <v>149</v>
      </c>
      <c r="B28" s="44">
        <v>284958</v>
      </c>
      <c r="C28" s="44">
        <v>7459</v>
      </c>
      <c r="D28" s="44">
        <v>36587</v>
      </c>
      <c r="E28" s="44">
        <v>4789</v>
      </c>
      <c r="F28" s="44">
        <f>8460-2300</f>
        <v>6160</v>
      </c>
      <c r="G28" s="44">
        <v>103628</v>
      </c>
      <c r="H28" s="44">
        <v>1845</v>
      </c>
      <c r="I28" s="44">
        <v>6538</v>
      </c>
      <c r="J28" s="44">
        <v>10252</v>
      </c>
      <c r="K28" s="44">
        <v>29200</v>
      </c>
      <c r="L28" s="44">
        <v>21500</v>
      </c>
      <c r="M28" s="44">
        <v>42000</v>
      </c>
      <c r="N28" s="44">
        <v>15000</v>
      </c>
      <c r="O28" s="44">
        <f>SUM(C28:N28)</f>
        <v>284958</v>
      </c>
    </row>
    <row r="29" spans="1:15" ht="36.75" customHeight="1">
      <c r="A29" s="100" t="s">
        <v>150</v>
      </c>
      <c r="B29" s="44">
        <v>11787</v>
      </c>
      <c r="C29" s="44"/>
      <c r="D29" s="44"/>
      <c r="E29" s="44">
        <v>3092</v>
      </c>
      <c r="F29" s="44"/>
      <c r="G29" s="44">
        <v>3000</v>
      </c>
      <c r="H29" s="44">
        <v>496</v>
      </c>
      <c r="I29" s="44"/>
      <c r="J29" s="44">
        <v>2000</v>
      </c>
      <c r="K29" s="44"/>
      <c r="L29" s="44">
        <v>3199</v>
      </c>
      <c r="M29" s="44"/>
      <c r="N29" s="44"/>
      <c r="O29" s="44">
        <f t="shared" si="2"/>
        <v>11787</v>
      </c>
    </row>
    <row r="30" spans="1:15" ht="12.75">
      <c r="A30" s="43" t="s">
        <v>151</v>
      </c>
      <c r="B30" s="79">
        <v>18605</v>
      </c>
      <c r="C30" s="44"/>
      <c r="D30" s="44"/>
      <c r="E30" s="44"/>
      <c r="F30" s="44">
        <v>12935</v>
      </c>
      <c r="G30" s="44">
        <v>5670</v>
      </c>
      <c r="H30" s="44"/>
      <c r="I30" s="44"/>
      <c r="J30" s="44"/>
      <c r="K30" s="44"/>
      <c r="L30" s="44"/>
      <c r="M30" s="44"/>
      <c r="N30" s="44"/>
      <c r="O30" s="44">
        <f t="shared" si="2"/>
        <v>18605</v>
      </c>
    </row>
    <row r="31" spans="1:15" ht="12.75">
      <c r="A31" s="43" t="s">
        <v>404</v>
      </c>
      <c r="B31" s="79">
        <v>132171</v>
      </c>
      <c r="C31" s="44">
        <v>10977</v>
      </c>
      <c r="D31" s="44">
        <v>10977</v>
      </c>
      <c r="E31" s="44">
        <v>10977</v>
      </c>
      <c r="F31" s="44">
        <v>10977</v>
      </c>
      <c r="G31" s="44">
        <v>11425</v>
      </c>
      <c r="H31" s="44">
        <v>10977</v>
      </c>
      <c r="I31" s="44">
        <v>10977</v>
      </c>
      <c r="J31" s="44">
        <v>10977</v>
      </c>
      <c r="K31" s="44">
        <v>10977</v>
      </c>
      <c r="L31" s="44">
        <v>10977</v>
      </c>
      <c r="M31" s="44">
        <v>10976</v>
      </c>
      <c r="N31" s="44">
        <v>10977</v>
      </c>
      <c r="O31" s="44">
        <f t="shared" si="2"/>
        <v>132171</v>
      </c>
    </row>
    <row r="32" spans="1:15" ht="12.75">
      <c r="A32" s="43" t="s">
        <v>405</v>
      </c>
      <c r="B32" s="79">
        <v>153606</v>
      </c>
      <c r="C32" s="44"/>
      <c r="D32" s="44"/>
      <c r="E32" s="44">
        <v>4614</v>
      </c>
      <c r="F32" s="44">
        <v>14362</v>
      </c>
      <c r="G32" s="44">
        <f>35473+49581+30251+6000</f>
        <v>121305</v>
      </c>
      <c r="H32" s="44"/>
      <c r="I32" s="44"/>
      <c r="J32" s="44"/>
      <c r="K32" s="44"/>
      <c r="L32" s="44">
        <v>13325</v>
      </c>
      <c r="M32" s="44"/>
      <c r="N32" s="44"/>
      <c r="O32" s="44">
        <f t="shared" si="2"/>
        <v>153606</v>
      </c>
    </row>
    <row r="33" spans="1:15" ht="12.75">
      <c r="A33" s="49" t="s">
        <v>58</v>
      </c>
      <c r="B33" s="50">
        <f>SUM(B22:B32)</f>
        <v>1213948</v>
      </c>
      <c r="C33" s="50">
        <f aca="true" t="shared" si="3" ref="C33:O33">SUM(C22:C32)</f>
        <v>62551</v>
      </c>
      <c r="D33" s="50">
        <f t="shared" si="3"/>
        <v>92979</v>
      </c>
      <c r="E33" s="50">
        <f t="shared" si="3"/>
        <v>69678</v>
      </c>
      <c r="F33" s="50">
        <f t="shared" si="3"/>
        <v>83179</v>
      </c>
      <c r="G33" s="50">
        <f t="shared" si="3"/>
        <v>314071</v>
      </c>
      <c r="H33" s="50">
        <f t="shared" si="3"/>
        <v>52420</v>
      </c>
      <c r="I33" s="50">
        <f t="shared" si="3"/>
        <v>60495</v>
      </c>
      <c r="J33" s="50">
        <f t="shared" si="3"/>
        <v>59443</v>
      </c>
      <c r="K33" s="50">
        <f t="shared" si="3"/>
        <v>75791</v>
      </c>
      <c r="L33" s="50">
        <f t="shared" si="3"/>
        <v>84615</v>
      </c>
      <c r="M33" s="50">
        <f t="shared" si="3"/>
        <v>195326</v>
      </c>
      <c r="N33" s="50">
        <f t="shared" si="3"/>
        <v>63400</v>
      </c>
      <c r="O33" s="50">
        <f t="shared" si="3"/>
        <v>1213948</v>
      </c>
    </row>
  </sheetData>
  <sheetProtection/>
  <mergeCells count="1">
    <mergeCell ref="A3:O3"/>
  </mergeCells>
  <printOptions/>
  <pageMargins left="0.75" right="0.75" top="1" bottom="1" header="0.5" footer="0.5"/>
  <pageSetup horizontalDpi="600" verticalDpi="600" orientation="landscape" paperSize="9" scale="61" r:id="rId1"/>
  <headerFooter alignWithMargins="0">
    <oddHeader>&amp;R8 sz. melléklet
.../2015.(....) Egyek Önk.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2:E31"/>
  <sheetViews>
    <sheetView workbookViewId="0" topLeftCell="A19">
      <selection activeCell="C37" sqref="C37"/>
    </sheetView>
  </sheetViews>
  <sheetFormatPr defaultColWidth="9.00390625" defaultRowHeight="12.75"/>
  <cols>
    <col min="2" max="2" width="8.75390625" style="0" customWidth="1"/>
    <col min="3" max="3" width="35.375" style="0" customWidth="1"/>
    <col min="4" max="4" width="17.75390625" style="0" customWidth="1"/>
    <col min="5" max="5" width="16.375" style="0" customWidth="1"/>
  </cols>
  <sheetData>
    <row r="2" spans="3:5" ht="12.75">
      <c r="C2" s="929" t="s">
        <v>575</v>
      </c>
      <c r="D2" s="929"/>
      <c r="E2" s="929"/>
    </row>
    <row r="3" spans="3:5" ht="14.25">
      <c r="C3" s="930" t="s">
        <v>576</v>
      </c>
      <c r="D3" s="930"/>
      <c r="E3" s="761"/>
    </row>
    <row r="4" spans="2:5" ht="15.75" thickBot="1">
      <c r="B4" s="762"/>
      <c r="C4" s="931"/>
      <c r="D4" s="931"/>
      <c r="E4" s="763" t="s">
        <v>577</v>
      </c>
    </row>
    <row r="5" spans="2:5" ht="39" thickBot="1">
      <c r="B5" s="764" t="s">
        <v>63</v>
      </c>
      <c r="C5" s="765" t="s">
        <v>61</v>
      </c>
      <c r="D5" s="765" t="s">
        <v>578</v>
      </c>
      <c r="E5" s="766" t="s">
        <v>579</v>
      </c>
    </row>
    <row r="6" spans="2:5" ht="13.5" thickBot="1">
      <c r="B6" s="767">
        <v>1</v>
      </c>
      <c r="C6" s="768">
        <v>2</v>
      </c>
      <c r="D6" s="768">
        <v>3</v>
      </c>
      <c r="E6" s="769">
        <v>4</v>
      </c>
    </row>
    <row r="7" spans="2:5" ht="12.75">
      <c r="B7" s="770" t="s">
        <v>2</v>
      </c>
      <c r="C7" s="771" t="s">
        <v>580</v>
      </c>
      <c r="D7" s="772"/>
      <c r="E7" s="773"/>
    </row>
    <row r="8" spans="2:5" ht="12.75">
      <c r="B8" s="774" t="s">
        <v>6</v>
      </c>
      <c r="C8" s="775" t="s">
        <v>581</v>
      </c>
      <c r="D8" s="776"/>
      <c r="E8" s="777"/>
    </row>
    <row r="9" spans="2:5" ht="25.5">
      <c r="B9" s="774" t="s">
        <v>10</v>
      </c>
      <c r="C9" s="775" t="s">
        <v>582</v>
      </c>
      <c r="D9" s="776"/>
      <c r="E9" s="777"/>
    </row>
    <row r="10" spans="2:5" ht="25.5">
      <c r="B10" s="774" t="s">
        <v>4</v>
      </c>
      <c r="C10" s="775" t="s">
        <v>583</v>
      </c>
      <c r="D10" s="776"/>
      <c r="E10" s="777"/>
    </row>
    <row r="11" spans="2:5" ht="25.5">
      <c r="B11" s="774" t="s">
        <v>7</v>
      </c>
      <c r="C11" s="775" t="s">
        <v>584</v>
      </c>
      <c r="D11" s="776"/>
      <c r="E11" s="777"/>
    </row>
    <row r="12" spans="2:5" ht="25.5">
      <c r="B12" s="774" t="s">
        <v>5</v>
      </c>
      <c r="C12" s="775" t="s">
        <v>584</v>
      </c>
      <c r="D12" s="776"/>
      <c r="E12" s="777"/>
    </row>
    <row r="13" spans="2:5" ht="25.5">
      <c r="B13" s="774" t="s">
        <v>13</v>
      </c>
      <c r="C13" s="775" t="s">
        <v>584</v>
      </c>
      <c r="D13" s="776"/>
      <c r="E13" s="777"/>
    </row>
    <row r="14" spans="2:5" ht="22.5">
      <c r="B14" s="774" t="s">
        <v>3</v>
      </c>
      <c r="C14" s="778" t="s">
        <v>585</v>
      </c>
      <c r="D14" s="779">
        <v>545969</v>
      </c>
      <c r="E14" s="780">
        <v>545969</v>
      </c>
    </row>
    <row r="15" spans="2:5" ht="22.5">
      <c r="B15" s="774" t="s">
        <v>9</v>
      </c>
      <c r="C15" s="781" t="s">
        <v>586</v>
      </c>
      <c r="D15" s="782">
        <f>D16+D17</f>
        <v>958800</v>
      </c>
      <c r="E15" s="783">
        <f>E16+E17</f>
        <v>958800</v>
      </c>
    </row>
    <row r="16" spans="2:5" ht="33.75">
      <c r="B16" s="774"/>
      <c r="C16" s="778" t="s">
        <v>587</v>
      </c>
      <c r="D16" s="776">
        <v>226800</v>
      </c>
      <c r="E16" s="777">
        <v>226800</v>
      </c>
    </row>
    <row r="17" spans="2:5" ht="33.75">
      <c r="B17" s="774"/>
      <c r="C17" s="778" t="s">
        <v>588</v>
      </c>
      <c r="D17" s="776">
        <v>732000</v>
      </c>
      <c r="E17" s="777">
        <v>732000</v>
      </c>
    </row>
    <row r="18" spans="2:5" ht="25.5">
      <c r="B18" s="774" t="s">
        <v>29</v>
      </c>
      <c r="C18" s="775" t="s">
        <v>589</v>
      </c>
      <c r="D18" s="776"/>
      <c r="E18" s="777"/>
    </row>
    <row r="19" spans="2:5" ht="12.75">
      <c r="B19" s="774" t="s">
        <v>17</v>
      </c>
      <c r="C19" s="775" t="s">
        <v>590</v>
      </c>
      <c r="D19" s="776"/>
      <c r="E19" s="777"/>
    </row>
    <row r="20" spans="2:5" ht="12.75">
      <c r="B20" s="774" t="s">
        <v>65</v>
      </c>
      <c r="C20" s="775" t="s">
        <v>591</v>
      </c>
      <c r="D20" s="776"/>
      <c r="E20" s="777"/>
    </row>
    <row r="21" spans="2:5" ht="15">
      <c r="B21" s="784" t="s">
        <v>68</v>
      </c>
      <c r="C21" s="785" t="s">
        <v>592</v>
      </c>
      <c r="D21" s="786">
        <v>1727530</v>
      </c>
      <c r="E21" s="787">
        <v>1727530</v>
      </c>
    </row>
    <row r="22" spans="2:5" ht="33.75">
      <c r="B22" s="788" t="s">
        <v>593</v>
      </c>
      <c r="C22" s="789" t="s">
        <v>594</v>
      </c>
      <c r="D22" s="790">
        <v>14000</v>
      </c>
      <c r="E22" s="791">
        <v>14000</v>
      </c>
    </row>
    <row r="23" spans="2:5" ht="33.75">
      <c r="B23" s="788" t="s">
        <v>593</v>
      </c>
      <c r="C23" s="789" t="s">
        <v>595</v>
      </c>
      <c r="D23" s="792">
        <v>1632002</v>
      </c>
      <c r="E23" s="793">
        <v>1632002</v>
      </c>
    </row>
    <row r="24" spans="2:5" ht="33.75">
      <c r="B24" s="788" t="s">
        <v>596</v>
      </c>
      <c r="C24" s="789" t="s">
        <v>597</v>
      </c>
      <c r="D24" s="792">
        <v>42000</v>
      </c>
      <c r="E24" s="793">
        <v>42000</v>
      </c>
    </row>
    <row r="25" spans="2:5" ht="45">
      <c r="B25" s="788" t="s">
        <v>598</v>
      </c>
      <c r="C25" s="789" t="s">
        <v>599</v>
      </c>
      <c r="D25" s="792">
        <v>39528</v>
      </c>
      <c r="E25" s="793">
        <v>39528</v>
      </c>
    </row>
    <row r="26" spans="2:5" ht="15.75">
      <c r="B26" s="794" t="s">
        <v>66</v>
      </c>
      <c r="C26" s="795" t="s">
        <v>600</v>
      </c>
      <c r="D26" s="796">
        <v>7565760</v>
      </c>
      <c r="E26" s="780">
        <v>7565760</v>
      </c>
    </row>
    <row r="27" spans="2:5" ht="33.75">
      <c r="B27" s="797" t="s">
        <v>601</v>
      </c>
      <c r="C27" s="778" t="s">
        <v>602</v>
      </c>
      <c r="D27" s="798">
        <v>6768720</v>
      </c>
      <c r="E27" s="799">
        <v>6768720</v>
      </c>
    </row>
    <row r="28" spans="2:5" ht="33.75">
      <c r="B28" s="797" t="s">
        <v>603</v>
      </c>
      <c r="C28" s="778" t="s">
        <v>604</v>
      </c>
      <c r="D28" s="776">
        <v>797040</v>
      </c>
      <c r="E28" s="800">
        <v>797040</v>
      </c>
    </row>
    <row r="29" spans="2:5" ht="1.5" customHeight="1">
      <c r="B29" s="801" t="s">
        <v>67</v>
      </c>
      <c r="C29" s="802"/>
      <c r="D29" s="803"/>
      <c r="E29" s="780"/>
    </row>
    <row r="30" spans="2:5" ht="16.5" thickBot="1">
      <c r="B30" s="804" t="s">
        <v>69</v>
      </c>
      <c r="C30" s="805" t="s">
        <v>14</v>
      </c>
      <c r="D30" s="806">
        <f>D26+D21+D14+D15</f>
        <v>10798059</v>
      </c>
      <c r="E30" s="807">
        <f>E26+E21+E14+E15</f>
        <v>10798059</v>
      </c>
    </row>
    <row r="31" spans="2:5" ht="12.75">
      <c r="B31" s="808" t="s">
        <v>605</v>
      </c>
      <c r="C31" s="932" t="s">
        <v>606</v>
      </c>
      <c r="D31" s="932"/>
      <c r="E31" s="932"/>
    </row>
  </sheetData>
  <sheetProtection/>
  <mergeCells count="4">
    <mergeCell ref="C2:E2"/>
    <mergeCell ref="C3:D3"/>
    <mergeCell ref="C4:D4"/>
    <mergeCell ref="C31:E31"/>
  </mergeCells>
  <printOptions/>
  <pageMargins left="0.75" right="0.75" top="1" bottom="1" header="0.5" footer="0.5"/>
  <pageSetup horizontalDpi="600" verticalDpi="600" orientation="portrait" paperSize="9" scale="97" r:id="rId1"/>
  <headerFooter alignWithMargins="0">
    <oddHeader>&amp;R9. sz. melléklet
....../2015.(.......) Egyek. Önk.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30"/>
  <sheetViews>
    <sheetView view="pageLayout" workbookViewId="0" topLeftCell="A4">
      <selection activeCell="D26" sqref="D26"/>
    </sheetView>
  </sheetViews>
  <sheetFormatPr defaultColWidth="9.00390625" defaultRowHeight="12.75"/>
  <cols>
    <col min="1" max="1" width="33.25390625" style="3" customWidth="1"/>
    <col min="2" max="2" width="13.875" style="3" customWidth="1"/>
    <col min="3" max="3" width="33.75390625" style="3" customWidth="1"/>
    <col min="4" max="4" width="15.75390625" style="136" customWidth="1"/>
    <col min="5" max="5" width="11.75390625" style="3" customWidth="1"/>
  </cols>
  <sheetData>
    <row r="1" ht="12.75">
      <c r="D1" s="135"/>
    </row>
    <row r="2" spans="1:3" ht="12.75">
      <c r="A2" s="6" t="s">
        <v>30</v>
      </c>
      <c r="B2" s="6"/>
      <c r="C2" s="6"/>
    </row>
    <row r="3" spans="1:3" ht="12.75">
      <c r="A3" s="6"/>
      <c r="B3" s="6"/>
      <c r="C3" s="6"/>
    </row>
    <row r="4" spans="1:2" ht="12.75">
      <c r="A4" s="6"/>
      <c r="B4" s="6"/>
    </row>
    <row r="5" ht="13.5" thickBot="1">
      <c r="D5" s="136" t="s">
        <v>12</v>
      </c>
    </row>
    <row r="6" spans="1:5" ht="12.75">
      <c r="A6" s="11"/>
      <c r="B6" s="14" t="s">
        <v>389</v>
      </c>
      <c r="C6" s="219"/>
      <c r="D6" s="14" t="s">
        <v>389</v>
      </c>
      <c r="E6"/>
    </row>
    <row r="7" spans="1:5" ht="12.75">
      <c r="A7" s="12" t="s">
        <v>18</v>
      </c>
      <c r="B7" s="12"/>
      <c r="C7" s="7" t="s">
        <v>19</v>
      </c>
      <c r="D7" s="12"/>
      <c r="E7"/>
    </row>
    <row r="8" spans="1:5" ht="13.5" thickBot="1">
      <c r="A8" s="13"/>
      <c r="B8" s="15" t="s">
        <v>15</v>
      </c>
      <c r="C8" s="218"/>
      <c r="D8" s="15" t="s">
        <v>15</v>
      </c>
      <c r="E8"/>
    </row>
    <row r="9" spans="1:5" ht="12.75">
      <c r="A9" s="7"/>
      <c r="B9" s="16"/>
      <c r="C9" s="7"/>
      <c r="D9" s="11"/>
      <c r="E9"/>
    </row>
    <row r="10" spans="1:5" ht="13.5" thickBot="1">
      <c r="A10" s="47" t="s">
        <v>20</v>
      </c>
      <c r="B10" s="9"/>
      <c r="C10" s="47" t="s">
        <v>1</v>
      </c>
      <c r="D10" s="9"/>
      <c r="E10"/>
    </row>
    <row r="11" spans="1:5" ht="25.5">
      <c r="A11" s="305" t="s">
        <v>145</v>
      </c>
      <c r="B11" s="291">
        <v>158540</v>
      </c>
      <c r="C11" s="295" t="s">
        <v>99</v>
      </c>
      <c r="D11" s="285">
        <v>266221</v>
      </c>
      <c r="E11"/>
    </row>
    <row r="12" spans="1:5" ht="25.5" customHeight="1">
      <c r="A12" s="306" t="s">
        <v>185</v>
      </c>
      <c r="B12" s="292">
        <v>31774</v>
      </c>
      <c r="C12" s="296" t="s">
        <v>191</v>
      </c>
      <c r="D12" s="286">
        <v>77325</v>
      </c>
      <c r="E12"/>
    </row>
    <row r="13" spans="1:7" ht="14.25" customHeight="1">
      <c r="A13" s="305" t="s">
        <v>147</v>
      </c>
      <c r="B13" s="292">
        <v>130989</v>
      </c>
      <c r="C13" s="297" t="s">
        <v>97</v>
      </c>
      <c r="D13" s="286">
        <v>55454</v>
      </c>
      <c r="E13" s="155"/>
      <c r="F13" s="1"/>
      <c r="G13" s="155"/>
    </row>
    <row r="14" spans="1:5" ht="12.75">
      <c r="A14" s="305" t="s">
        <v>148</v>
      </c>
      <c r="B14" s="292">
        <v>54648</v>
      </c>
      <c r="C14" s="289" t="s">
        <v>118</v>
      </c>
      <c r="D14" s="286">
        <v>949</v>
      </c>
      <c r="E14"/>
    </row>
    <row r="15" spans="1:7" ht="12.75">
      <c r="A15" s="305" t="s">
        <v>188</v>
      </c>
      <c r="B15" s="447">
        <v>92117</v>
      </c>
      <c r="C15" s="296" t="s">
        <v>192</v>
      </c>
      <c r="D15" s="286">
        <v>84935</v>
      </c>
      <c r="E15"/>
      <c r="G15" s="2"/>
    </row>
    <row r="16" spans="1:5" ht="15.75" customHeight="1">
      <c r="A16" s="305" t="s">
        <v>189</v>
      </c>
      <c r="B16" s="447">
        <v>2147</v>
      </c>
      <c r="C16" s="297"/>
      <c r="D16" s="286"/>
      <c r="E16"/>
    </row>
    <row r="17" spans="1:5" ht="15.75" customHeight="1" thickBot="1">
      <c r="A17" s="305" t="s">
        <v>161</v>
      </c>
      <c r="B17" s="448"/>
      <c r="C17" s="298"/>
      <c r="D17" s="301"/>
      <c r="E17"/>
    </row>
    <row r="18" spans="1:5" ht="12.75">
      <c r="A18" s="283" t="s">
        <v>21</v>
      </c>
      <c r="B18" s="449">
        <f>SUM(B11:B15)</f>
        <v>468068</v>
      </c>
      <c r="C18" s="294" t="s">
        <v>22</v>
      </c>
      <c r="D18" s="284">
        <f>SUM(D11:D17)</f>
        <v>484884</v>
      </c>
      <c r="E18"/>
    </row>
    <row r="19" spans="1:5" ht="12.75">
      <c r="A19" s="5"/>
      <c r="B19" s="450"/>
      <c r="C19" s="10"/>
      <c r="D19" s="281"/>
      <c r="E19"/>
    </row>
    <row r="20" spans="1:5" ht="13.5" thickBot="1">
      <c r="A20" s="47" t="s">
        <v>23</v>
      </c>
      <c r="B20" s="450"/>
      <c r="C20" s="223" t="s">
        <v>24</v>
      </c>
      <c r="D20" s="281"/>
      <c r="E20"/>
    </row>
    <row r="21" spans="1:5" ht="25.5">
      <c r="A21" s="288" t="s">
        <v>190</v>
      </c>
      <c r="B21" s="451">
        <v>144753</v>
      </c>
      <c r="C21" s="299" t="s">
        <v>107</v>
      </c>
      <c r="D21" s="285">
        <v>92483</v>
      </c>
      <c r="E21"/>
    </row>
    <row r="22" spans="1:5" ht="12.75">
      <c r="A22" s="289" t="s">
        <v>149</v>
      </c>
      <c r="B22" s="292">
        <v>284958</v>
      </c>
      <c r="C22" s="296" t="s">
        <v>121</v>
      </c>
      <c r="D22" s="286"/>
      <c r="E22"/>
    </row>
    <row r="23" spans="1:5" ht="12.75">
      <c r="A23" s="289" t="s">
        <v>150</v>
      </c>
      <c r="B23" s="292">
        <v>11787</v>
      </c>
      <c r="C23" s="296" t="s">
        <v>109</v>
      </c>
      <c r="D23" s="286">
        <v>50</v>
      </c>
      <c r="E23"/>
    </row>
    <row r="24" spans="1:5" ht="15" customHeight="1">
      <c r="A24" s="289" t="s">
        <v>151</v>
      </c>
      <c r="B24" s="292">
        <v>18605</v>
      </c>
      <c r="C24" s="297" t="s">
        <v>193</v>
      </c>
      <c r="D24" s="286">
        <v>504360</v>
      </c>
      <c r="E24"/>
    </row>
    <row r="25" spans="1:5" ht="15" customHeight="1" thickBot="1">
      <c r="A25" s="290" t="s">
        <v>161</v>
      </c>
      <c r="B25" s="293">
        <v>153606</v>
      </c>
      <c r="C25" s="300" t="s">
        <v>195</v>
      </c>
      <c r="D25" s="287">
        <v>502360</v>
      </c>
      <c r="E25"/>
    </row>
    <row r="26" spans="1:5" ht="12.75">
      <c r="A26" s="283" t="s">
        <v>25</v>
      </c>
      <c r="B26" s="284">
        <f>SUM(B21:B25)</f>
        <v>613709</v>
      </c>
      <c r="C26" s="294" t="s">
        <v>26</v>
      </c>
      <c r="D26" s="284">
        <f>SUM(D21:D24)</f>
        <v>596893</v>
      </c>
      <c r="E26"/>
    </row>
    <row r="27" spans="1:5" ht="12.75">
      <c r="A27" s="5"/>
      <c r="B27" s="281"/>
      <c r="C27" s="10"/>
      <c r="D27" s="302"/>
      <c r="E27"/>
    </row>
    <row r="28" spans="1:5" ht="13.5" thickBot="1">
      <c r="A28" s="8" t="s">
        <v>27</v>
      </c>
      <c r="B28" s="282">
        <f>B18+B26</f>
        <v>1081777</v>
      </c>
      <c r="C28" s="17" t="s">
        <v>27</v>
      </c>
      <c r="D28" s="282">
        <f>D18+D26</f>
        <v>1081777</v>
      </c>
      <c r="E28"/>
    </row>
    <row r="29" ht="12.75">
      <c r="E29" s="101"/>
    </row>
    <row r="30" ht="12.75">
      <c r="E30" s="4"/>
    </row>
  </sheetData>
  <sheetProtection/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69" r:id="rId1"/>
  <headerFooter alignWithMargins="0">
    <oddHeader>&amp;R10. sz. melléklet
.../2015.(...) Egyek Önk.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7">
      <selection activeCell="J22" sqref="J22"/>
    </sheetView>
  </sheetViews>
  <sheetFormatPr defaultColWidth="9.00390625" defaultRowHeight="12.75"/>
  <cols>
    <col min="8" max="8" width="16.125" style="0" customWidth="1"/>
  </cols>
  <sheetData>
    <row r="1" spans="1:9" ht="20.25">
      <c r="A1" s="939" t="s">
        <v>394</v>
      </c>
      <c r="B1" s="939"/>
      <c r="C1" s="939"/>
      <c r="D1" s="939"/>
      <c r="E1" s="939"/>
      <c r="F1" s="939"/>
      <c r="G1" s="939"/>
      <c r="H1" s="939"/>
      <c r="I1" s="939"/>
    </row>
    <row r="2" spans="1:9" ht="15.75">
      <c r="A2" s="576"/>
      <c r="B2" s="576"/>
      <c r="C2" s="576"/>
      <c r="D2" s="576"/>
      <c r="E2" s="576"/>
      <c r="F2" s="576"/>
      <c r="G2" s="576"/>
      <c r="H2" s="576"/>
      <c r="I2" s="576"/>
    </row>
    <row r="3" spans="5:6" ht="15.75">
      <c r="E3" s="940"/>
      <c r="F3" s="940"/>
    </row>
    <row r="4" spans="1:9" ht="15.75">
      <c r="A4" s="940" t="s">
        <v>395</v>
      </c>
      <c r="B4" s="940"/>
      <c r="C4" s="940"/>
      <c r="D4" s="940"/>
      <c r="E4" s="940"/>
      <c r="F4" s="940"/>
      <c r="G4" s="940"/>
      <c r="H4" s="940"/>
      <c r="I4" s="940"/>
    </row>
    <row r="5" spans="1:9" ht="15.75">
      <c r="A5" s="940" t="s">
        <v>396</v>
      </c>
      <c r="B5" s="940"/>
      <c r="C5" s="940"/>
      <c r="D5" s="940"/>
      <c r="E5" s="940"/>
      <c r="F5" s="940"/>
      <c r="G5" s="940"/>
      <c r="H5" s="940"/>
      <c r="I5" s="940"/>
    </row>
    <row r="11" ht="12.75">
      <c r="H11" t="s">
        <v>32</v>
      </c>
    </row>
    <row r="12" spans="1:9" ht="20.25" customHeight="1">
      <c r="A12" s="577" t="s">
        <v>397</v>
      </c>
      <c r="B12" s="577"/>
      <c r="C12" s="578"/>
      <c r="D12" s="938"/>
      <c r="E12" s="938"/>
      <c r="F12" s="938"/>
      <c r="G12" s="938"/>
      <c r="H12" s="577">
        <f>SUM(H13:H16)</f>
        <v>144753</v>
      </c>
      <c r="I12" s="2"/>
    </row>
    <row r="13" spans="1:9" s="583" customFormat="1" ht="46.5" customHeight="1">
      <c r="A13" s="580"/>
      <c r="B13" s="580"/>
      <c r="C13" s="581"/>
      <c r="D13" s="934" t="s">
        <v>398</v>
      </c>
      <c r="E13" s="934"/>
      <c r="F13" s="934"/>
      <c r="G13" s="934"/>
      <c r="H13" s="581">
        <v>106936</v>
      </c>
      <c r="I13" s="582"/>
    </row>
    <row r="14" spans="1:9" s="583" customFormat="1" ht="36" customHeight="1">
      <c r="A14" s="580"/>
      <c r="B14" s="580"/>
      <c r="C14" s="581"/>
      <c r="D14" s="934" t="s">
        <v>399</v>
      </c>
      <c r="E14" s="934"/>
      <c r="F14" s="934"/>
      <c r="G14" s="934"/>
      <c r="H14" s="581">
        <v>7566</v>
      </c>
      <c r="I14" s="582"/>
    </row>
    <row r="15" spans="1:9" s="583" customFormat="1" ht="36" customHeight="1">
      <c r="A15" s="580"/>
      <c r="B15" s="580"/>
      <c r="C15" s="581"/>
      <c r="D15" s="934" t="s">
        <v>400</v>
      </c>
      <c r="E15" s="934"/>
      <c r="F15" s="934"/>
      <c r="G15" s="934"/>
      <c r="H15" s="581">
        <v>30251</v>
      </c>
      <c r="I15" s="582"/>
    </row>
    <row r="16" spans="1:9" ht="19.5" customHeight="1">
      <c r="A16" s="584"/>
      <c r="B16" s="584"/>
      <c r="C16" s="585"/>
      <c r="D16" s="935"/>
      <c r="E16" s="935"/>
      <c r="F16" s="935"/>
      <c r="G16" s="935"/>
      <c r="H16" s="585"/>
      <c r="I16" s="2"/>
    </row>
    <row r="17" spans="1:9" ht="12.75">
      <c r="A17" s="584"/>
      <c r="B17" s="584"/>
      <c r="C17" s="585"/>
      <c r="D17" s="579"/>
      <c r="E17" s="579"/>
      <c r="F17" s="579"/>
      <c r="G17" s="579"/>
      <c r="H17" s="584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577" t="s">
        <v>401</v>
      </c>
      <c r="B19" s="2"/>
      <c r="C19" s="2"/>
      <c r="D19" s="2"/>
      <c r="E19" s="2"/>
      <c r="F19" s="2"/>
      <c r="G19" s="2"/>
      <c r="H19" s="577">
        <f>SUM(H21:H22)</f>
        <v>1247</v>
      </c>
      <c r="I19" s="2"/>
    </row>
    <row r="20" spans="1:9" ht="19.5" customHeight="1">
      <c r="A20" s="577"/>
      <c r="B20" s="2"/>
      <c r="C20" s="2"/>
      <c r="D20" s="933"/>
      <c r="E20" s="933"/>
      <c r="F20" s="933"/>
      <c r="G20" s="933"/>
      <c r="H20" s="585"/>
      <c r="I20" s="2"/>
    </row>
    <row r="21" spans="1:9" s="583" customFormat="1" ht="27" customHeight="1">
      <c r="A21" s="586"/>
      <c r="B21" s="582"/>
      <c r="C21" s="582"/>
      <c r="D21" s="936" t="s">
        <v>402</v>
      </c>
      <c r="E21" s="936"/>
      <c r="F21" s="936"/>
      <c r="G21" s="936"/>
      <c r="H21" s="581">
        <v>1247</v>
      </c>
      <c r="I21" s="582"/>
    </row>
    <row r="22" spans="1:9" ht="25.5" customHeight="1">
      <c r="A22" s="577"/>
      <c r="B22" s="2"/>
      <c r="C22" s="2"/>
      <c r="D22" s="937"/>
      <c r="E22" s="937"/>
      <c r="F22" s="937"/>
      <c r="G22" s="937"/>
      <c r="H22" s="585"/>
      <c r="I22" s="2"/>
    </row>
    <row r="23" spans="1:9" ht="15.75">
      <c r="A23" s="577"/>
      <c r="B23" s="2"/>
      <c r="C23" s="2"/>
      <c r="D23" s="933"/>
      <c r="E23" s="933"/>
      <c r="F23" s="933"/>
      <c r="G23" s="933"/>
      <c r="H23" s="584"/>
      <c r="I23" s="2"/>
    </row>
    <row r="24" spans="1:9" ht="15.75">
      <c r="A24" s="577"/>
      <c r="B24" s="2"/>
      <c r="C24" s="2"/>
      <c r="D24" s="2"/>
      <c r="E24" s="2"/>
      <c r="F24" s="2"/>
      <c r="G24" s="2"/>
      <c r="H24" s="2"/>
      <c r="I24" s="2"/>
    </row>
    <row r="25" spans="1:9" ht="20.25">
      <c r="A25" s="587" t="s">
        <v>403</v>
      </c>
      <c r="B25" s="587"/>
      <c r="C25" s="587"/>
      <c r="D25" s="587"/>
      <c r="E25" s="587"/>
      <c r="F25" s="587"/>
      <c r="G25" s="587"/>
      <c r="H25" s="587">
        <f>H12+H19</f>
        <v>146000</v>
      </c>
      <c r="I25" s="2"/>
    </row>
  </sheetData>
  <sheetProtection/>
  <mergeCells count="13">
    <mergeCell ref="D12:G12"/>
    <mergeCell ref="D13:G13"/>
    <mergeCell ref="A1:I1"/>
    <mergeCell ref="E3:F3"/>
    <mergeCell ref="A4:I4"/>
    <mergeCell ref="A5:I5"/>
    <mergeCell ref="D23:G23"/>
    <mergeCell ref="D14:G14"/>
    <mergeCell ref="D15:G15"/>
    <mergeCell ref="D16:G16"/>
    <mergeCell ref="D20:G20"/>
    <mergeCell ref="D21:G21"/>
    <mergeCell ref="D22:G2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8" r:id="rId1"/>
  <headerFooter alignWithMargins="0">
    <oddHeader>&amp;R11. sz. melléklet
..../2015.(......) Egek Önk.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E9" sqref="E9:F9"/>
    </sheetView>
  </sheetViews>
  <sheetFormatPr defaultColWidth="9.00390625" defaultRowHeight="12.75"/>
  <cols>
    <col min="4" max="4" width="23.625" style="0" customWidth="1"/>
    <col min="6" max="6" width="6.125" style="0" customWidth="1"/>
    <col min="8" max="8" width="6.875" style="0" customWidth="1"/>
  </cols>
  <sheetData>
    <row r="1" spans="1:10" ht="38.25" customHeight="1">
      <c r="A1" s="941" t="s">
        <v>499</v>
      </c>
      <c r="B1" s="941"/>
      <c r="C1" s="941"/>
      <c r="D1" s="941"/>
      <c r="E1" s="941"/>
      <c r="F1" s="941"/>
      <c r="G1" s="941"/>
      <c r="H1" s="941"/>
      <c r="I1" s="941"/>
      <c r="J1" s="941"/>
    </row>
    <row r="2" spans="1:10" ht="15.75">
      <c r="A2" s="642"/>
      <c r="B2" s="642"/>
      <c r="C2" s="642"/>
      <c r="D2" s="642"/>
      <c r="E2" s="642"/>
      <c r="F2" s="642"/>
      <c r="G2" s="642"/>
      <c r="H2" s="642"/>
      <c r="I2" s="642"/>
      <c r="J2" s="643"/>
    </row>
    <row r="3" spans="1:10" ht="15">
      <c r="A3" s="643"/>
      <c r="B3" s="643"/>
      <c r="C3" s="643"/>
      <c r="D3" s="643"/>
      <c r="E3" s="643"/>
      <c r="F3" s="643"/>
      <c r="G3" s="643"/>
      <c r="H3" s="643"/>
      <c r="I3" s="643"/>
      <c r="J3" s="643"/>
    </row>
    <row r="4" spans="1:10" ht="15.75" thickBot="1">
      <c r="A4" s="643"/>
      <c r="B4" s="643"/>
      <c r="C4" s="643"/>
      <c r="D4" s="643"/>
      <c r="E4" s="643"/>
      <c r="F4" s="643"/>
      <c r="G4" s="942" t="s">
        <v>500</v>
      </c>
      <c r="H4" s="942"/>
      <c r="I4" s="942"/>
      <c r="J4" s="942"/>
    </row>
    <row r="5" spans="1:10" ht="16.5" thickBot="1">
      <c r="A5" s="943" t="s">
        <v>0</v>
      </c>
      <c r="B5" s="944"/>
      <c r="C5" s="944"/>
      <c r="D5" s="945"/>
      <c r="E5" s="949" t="s">
        <v>42</v>
      </c>
      <c r="F5" s="950"/>
      <c r="G5" s="950"/>
      <c r="H5" s="950"/>
      <c r="I5" s="950"/>
      <c r="J5" s="951"/>
    </row>
    <row r="6" spans="1:10" ht="16.5" thickBot="1">
      <c r="A6" s="946"/>
      <c r="B6" s="947"/>
      <c r="C6" s="947"/>
      <c r="D6" s="948"/>
      <c r="E6" s="952" t="s">
        <v>501</v>
      </c>
      <c r="F6" s="953"/>
      <c r="G6" s="954" t="s">
        <v>502</v>
      </c>
      <c r="H6" s="955"/>
      <c r="I6" s="956" t="s">
        <v>503</v>
      </c>
      <c r="J6" s="957"/>
    </row>
    <row r="7" spans="1:10" ht="46.5" customHeight="1" thickBot="1">
      <c r="A7" s="958" t="s">
        <v>504</v>
      </c>
      <c r="B7" s="959"/>
      <c r="C7" s="959"/>
      <c r="D7" s="960"/>
      <c r="E7" s="961">
        <v>35473</v>
      </c>
      <c r="F7" s="962"/>
      <c r="G7" s="961">
        <v>49917</v>
      </c>
      <c r="H7" s="962"/>
      <c r="I7" s="961">
        <f>G7-E7</f>
        <v>14444</v>
      </c>
      <c r="J7" s="962"/>
    </row>
    <row r="8" spans="1:10" ht="46.5" customHeight="1" thickBot="1">
      <c r="A8" s="958" t="s">
        <v>505</v>
      </c>
      <c r="B8" s="959"/>
      <c r="C8" s="959"/>
      <c r="D8" s="960"/>
      <c r="E8" s="961">
        <v>14703</v>
      </c>
      <c r="F8" s="962"/>
      <c r="G8" s="961">
        <v>41232</v>
      </c>
      <c r="H8" s="962"/>
      <c r="I8" s="961">
        <f>G8-E8</f>
        <v>26529</v>
      </c>
      <c r="J8" s="962"/>
    </row>
    <row r="9" spans="1:10" ht="46.5" customHeight="1" thickBot="1">
      <c r="A9" s="958" t="s">
        <v>322</v>
      </c>
      <c r="B9" s="959"/>
      <c r="C9" s="959"/>
      <c r="D9" s="960"/>
      <c r="E9" s="963">
        <v>49581</v>
      </c>
      <c r="F9" s="964"/>
      <c r="G9" s="961">
        <v>63942</v>
      </c>
      <c r="H9" s="962"/>
      <c r="I9" s="961">
        <f>G9-E9</f>
        <v>14361</v>
      </c>
      <c r="J9" s="962"/>
    </row>
    <row r="10" spans="1:10" ht="26.25" customHeight="1" thickBot="1">
      <c r="A10" s="965" t="s">
        <v>28</v>
      </c>
      <c r="B10" s="966"/>
      <c r="C10" s="966"/>
      <c r="D10" s="967"/>
      <c r="E10" s="968">
        <f>SUM(E7:F9)</f>
        <v>99757</v>
      </c>
      <c r="F10" s="969"/>
      <c r="G10" s="968">
        <f>SUM(G7:H9)</f>
        <v>155091</v>
      </c>
      <c r="H10" s="969"/>
      <c r="I10" s="970">
        <f>SUM(I7:J9)</f>
        <v>55334</v>
      </c>
      <c r="J10" s="971"/>
    </row>
    <row r="11" ht="35.25" customHeight="1"/>
  </sheetData>
  <sheetProtection/>
  <mergeCells count="23">
    <mergeCell ref="A10:D10"/>
    <mergeCell ref="E10:F10"/>
    <mergeCell ref="G10:H10"/>
    <mergeCell ref="I10:J10"/>
    <mergeCell ref="A9:D9"/>
    <mergeCell ref="E9:F9"/>
    <mergeCell ref="G9:H9"/>
    <mergeCell ref="I9:J9"/>
    <mergeCell ref="A8:D8"/>
    <mergeCell ref="E8:F8"/>
    <mergeCell ref="G8:H8"/>
    <mergeCell ref="I8:J8"/>
    <mergeCell ref="A7:D7"/>
    <mergeCell ref="E7:F7"/>
    <mergeCell ref="G7:H7"/>
    <mergeCell ref="I7:J7"/>
    <mergeCell ref="A1:J1"/>
    <mergeCell ref="G4:J4"/>
    <mergeCell ref="A5:D6"/>
    <mergeCell ref="E5:J5"/>
    <mergeCell ref="E6:F6"/>
    <mergeCell ref="G6:H6"/>
    <mergeCell ref="I6:J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&amp;R12. sz. melléket 
..../2015.(.....) Egyek Önk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A52"/>
  <sheetViews>
    <sheetView zoomScale="106" zoomScaleNormal="106" workbookViewId="0" topLeftCell="A28">
      <selection activeCell="B56" sqref="B56"/>
    </sheetView>
  </sheetViews>
  <sheetFormatPr defaultColWidth="8.00390625" defaultRowHeight="12.75"/>
  <cols>
    <col min="1" max="1" width="4.875" style="644" customWidth="1"/>
    <col min="2" max="2" width="25.875" style="644" customWidth="1"/>
    <col min="3" max="3" width="13.125" style="644" customWidth="1"/>
    <col min="4" max="4" width="10.00390625" style="644" customWidth="1"/>
    <col min="5" max="5" width="15.75390625" style="644" customWidth="1"/>
    <col min="6" max="6" width="14.75390625" style="644" customWidth="1"/>
    <col min="7" max="7" width="13.00390625" style="644" customWidth="1"/>
    <col min="8" max="8" width="12.75390625" style="644" customWidth="1"/>
    <col min="9" max="9" width="13.75390625" style="644" customWidth="1"/>
    <col min="10" max="10" width="9.125" style="644" bestFit="1" customWidth="1"/>
    <col min="11" max="11" width="8.375" style="644" bestFit="1" customWidth="1"/>
    <col min="12" max="16384" width="8.00390625" style="644" customWidth="1"/>
  </cols>
  <sheetData>
    <row r="1" spans="1:7" ht="33" customHeight="1">
      <c r="A1" s="972" t="s">
        <v>506</v>
      </c>
      <c r="B1" s="972"/>
      <c r="C1" s="972"/>
      <c r="D1" s="972"/>
      <c r="E1" s="972"/>
      <c r="F1" s="972"/>
      <c r="G1" s="972"/>
    </row>
    <row r="2" spans="1:8" ht="15.75" customHeight="1" thickBot="1">
      <c r="A2" s="645"/>
      <c r="B2" s="645"/>
      <c r="C2" s="645"/>
      <c r="D2" s="973"/>
      <c r="E2" s="973"/>
      <c r="F2" s="974" t="s">
        <v>507</v>
      </c>
      <c r="G2" s="974"/>
      <c r="H2" s="646"/>
    </row>
    <row r="3" spans="1:7" ht="63" customHeight="1">
      <c r="A3" s="975" t="s">
        <v>63</v>
      </c>
      <c r="B3" s="977" t="s">
        <v>508</v>
      </c>
      <c r="C3" s="979" t="s">
        <v>509</v>
      </c>
      <c r="D3" s="980"/>
      <c r="E3" s="980"/>
      <c r="F3" s="981"/>
      <c r="G3" s="982" t="s">
        <v>510</v>
      </c>
    </row>
    <row r="4" spans="1:7" ht="15.75" thickBot="1">
      <c r="A4" s="976"/>
      <c r="B4" s="978"/>
      <c r="C4" s="647" t="s">
        <v>511</v>
      </c>
      <c r="D4" s="647" t="s">
        <v>512</v>
      </c>
      <c r="E4" s="647" t="s">
        <v>513</v>
      </c>
      <c r="F4" s="647" t="s">
        <v>514</v>
      </c>
      <c r="G4" s="983"/>
    </row>
    <row r="5" spans="1:7" ht="15.75" thickBot="1">
      <c r="A5" s="648">
        <v>1</v>
      </c>
      <c r="B5" s="649">
        <v>2</v>
      </c>
      <c r="C5" s="649">
        <v>3</v>
      </c>
      <c r="D5" s="649">
        <v>4</v>
      </c>
      <c r="E5" s="649">
        <v>5</v>
      </c>
      <c r="F5" s="649">
        <v>6</v>
      </c>
      <c r="G5" s="650">
        <v>7</v>
      </c>
    </row>
    <row r="6" spans="1:7" ht="26.25">
      <c r="A6" s="651" t="s">
        <v>2</v>
      </c>
      <c r="B6" s="652" t="s">
        <v>515</v>
      </c>
      <c r="C6" s="653">
        <v>13325</v>
      </c>
      <c r="D6" s="654">
        <v>6663</v>
      </c>
      <c r="E6" s="654">
        <v>6662</v>
      </c>
      <c r="F6" s="654"/>
      <c r="G6" s="655">
        <f>SUM(C6:F6)</f>
        <v>26650</v>
      </c>
    </row>
    <row r="7" spans="1:7" ht="51">
      <c r="A7" s="651" t="s">
        <v>6</v>
      </c>
      <c r="B7" s="656" t="s">
        <v>420</v>
      </c>
      <c r="C7" s="653">
        <v>1985</v>
      </c>
      <c r="D7" s="654">
        <v>1985</v>
      </c>
      <c r="E7" s="653">
        <v>1985</v>
      </c>
      <c r="F7" s="653">
        <v>1985</v>
      </c>
      <c r="G7" s="655">
        <f aca="true" t="shared" si="0" ref="G7:G13">SUM(C7:F7)</f>
        <v>7940</v>
      </c>
    </row>
    <row r="8" spans="1:7" ht="51">
      <c r="A8" s="651" t="s">
        <v>10</v>
      </c>
      <c r="B8" s="657" t="s">
        <v>423</v>
      </c>
      <c r="C8" s="653">
        <v>534</v>
      </c>
      <c r="D8" s="654"/>
      <c r="E8" s="654"/>
      <c r="F8" s="654"/>
      <c r="G8" s="655">
        <f t="shared" si="0"/>
        <v>534</v>
      </c>
    </row>
    <row r="9" spans="1:7" ht="38.25">
      <c r="A9" s="651" t="s">
        <v>4</v>
      </c>
      <c r="B9" s="657" t="s">
        <v>425</v>
      </c>
      <c r="C9" s="653">
        <v>980</v>
      </c>
      <c r="D9" s="654">
        <v>980</v>
      </c>
      <c r="E9" s="654">
        <v>980</v>
      </c>
      <c r="F9" s="654">
        <v>980</v>
      </c>
      <c r="G9" s="655">
        <f t="shared" si="0"/>
        <v>3920</v>
      </c>
    </row>
    <row r="10" spans="1:7" ht="51">
      <c r="A10" s="651" t="s">
        <v>7</v>
      </c>
      <c r="B10" s="657" t="s">
        <v>427</v>
      </c>
      <c r="C10" s="653">
        <v>30</v>
      </c>
      <c r="D10" s="654">
        <v>30</v>
      </c>
      <c r="E10" s="654">
        <v>30</v>
      </c>
      <c r="F10" s="654">
        <v>30</v>
      </c>
      <c r="G10" s="655">
        <f t="shared" si="0"/>
        <v>120</v>
      </c>
    </row>
    <row r="11" spans="1:7" ht="127.5">
      <c r="A11" s="651" t="s">
        <v>11</v>
      </c>
      <c r="B11" s="657" t="s">
        <v>429</v>
      </c>
      <c r="C11" s="653">
        <v>135</v>
      </c>
      <c r="D11" s="654">
        <v>135</v>
      </c>
      <c r="E11" s="654">
        <v>135</v>
      </c>
      <c r="F11" s="654">
        <v>135</v>
      </c>
      <c r="G11" s="655">
        <f t="shared" si="0"/>
        <v>540</v>
      </c>
    </row>
    <row r="12" spans="1:7" ht="26.25" thickBot="1">
      <c r="A12" s="651" t="s">
        <v>5</v>
      </c>
      <c r="B12" s="657" t="s">
        <v>431</v>
      </c>
      <c r="C12" s="653">
        <v>950</v>
      </c>
      <c r="D12" s="654">
        <v>950</v>
      </c>
      <c r="E12" s="654">
        <v>950</v>
      </c>
      <c r="F12" s="654">
        <v>950</v>
      </c>
      <c r="G12" s="658">
        <f t="shared" si="0"/>
        <v>3800</v>
      </c>
    </row>
    <row r="13" spans="1:7" ht="15.75" thickBot="1">
      <c r="A13" s="648"/>
      <c r="B13" s="659" t="s">
        <v>516</v>
      </c>
      <c r="C13" s="660">
        <f>SUM(C6:C12)</f>
        <v>17939</v>
      </c>
      <c r="D13" s="660">
        <f>SUM(D6:D12)</f>
        <v>10743</v>
      </c>
      <c r="E13" s="660">
        <f>SUM(E6:E12)</f>
        <v>10742</v>
      </c>
      <c r="F13" s="661">
        <f>SUM(F6:F12)</f>
        <v>4080</v>
      </c>
      <c r="G13" s="662">
        <f t="shared" si="0"/>
        <v>43504</v>
      </c>
    </row>
    <row r="14" spans="1:9" ht="30.75" customHeight="1">
      <c r="A14" s="972" t="s">
        <v>517</v>
      </c>
      <c r="B14" s="972"/>
      <c r="C14" s="972"/>
      <c r="D14" s="972"/>
      <c r="E14" s="972"/>
      <c r="F14" s="972"/>
      <c r="G14" s="972"/>
      <c r="H14" s="972"/>
      <c r="I14" s="972"/>
    </row>
    <row r="15" spans="1:9" ht="15.75" thickBot="1">
      <c r="A15" s="663"/>
      <c r="B15" s="663"/>
      <c r="I15" s="664" t="s">
        <v>507</v>
      </c>
    </row>
    <row r="16" spans="1:27" ht="42.75" thickBot="1">
      <c r="A16" s="665" t="s">
        <v>63</v>
      </c>
      <c r="B16" s="984" t="s">
        <v>518</v>
      </c>
      <c r="C16" s="985"/>
      <c r="D16" s="985"/>
      <c r="E16" s="986"/>
      <c r="F16" s="666" t="s">
        <v>519</v>
      </c>
      <c r="G16" s="667" t="s">
        <v>520</v>
      </c>
      <c r="H16" s="667" t="s">
        <v>521</v>
      </c>
      <c r="I16" s="667" t="s">
        <v>522</v>
      </c>
      <c r="J16" s="667" t="s">
        <v>523</v>
      </c>
      <c r="K16" s="667" t="s">
        <v>524</v>
      </c>
      <c r="L16" s="667" t="s">
        <v>525</v>
      </c>
      <c r="M16" s="667" t="s">
        <v>526</v>
      </c>
      <c r="N16" s="667" t="s">
        <v>527</v>
      </c>
      <c r="O16" s="667" t="s">
        <v>528</v>
      </c>
      <c r="P16" s="668" t="s">
        <v>529</v>
      </c>
      <c r="Q16" s="669"/>
      <c r="R16" s="669"/>
      <c r="S16" s="669"/>
      <c r="T16" s="669"/>
      <c r="U16" s="669"/>
      <c r="V16" s="669"/>
      <c r="W16" s="669"/>
      <c r="X16" s="669"/>
      <c r="Y16" s="669"/>
      <c r="Z16" s="669"/>
      <c r="AA16" s="670"/>
    </row>
    <row r="17" spans="1:16" ht="15.75" thickBot="1">
      <c r="A17" s="671">
        <v>1</v>
      </c>
      <c r="B17" s="987">
        <v>2</v>
      </c>
      <c r="C17" s="988"/>
      <c r="D17" s="988"/>
      <c r="E17" s="989"/>
      <c r="F17" s="672">
        <v>3</v>
      </c>
      <c r="G17" s="673">
        <v>4</v>
      </c>
      <c r="H17" s="673">
        <v>5</v>
      </c>
      <c r="I17" s="673">
        <v>6</v>
      </c>
      <c r="J17" s="673">
        <v>7</v>
      </c>
      <c r="K17" s="673">
        <v>8</v>
      </c>
      <c r="L17" s="673">
        <v>9</v>
      </c>
      <c r="M17" s="673">
        <v>10</v>
      </c>
      <c r="N17" s="673">
        <v>11</v>
      </c>
      <c r="O17" s="673">
        <v>12</v>
      </c>
      <c r="P17" s="673">
        <v>13</v>
      </c>
    </row>
    <row r="18" spans="1:16" ht="33" customHeight="1">
      <c r="A18" s="674" t="s">
        <v>2</v>
      </c>
      <c r="B18" s="990" t="s">
        <v>530</v>
      </c>
      <c r="C18" s="991"/>
      <c r="D18" s="991"/>
      <c r="E18" s="992"/>
      <c r="F18" s="675">
        <v>2000</v>
      </c>
      <c r="G18" s="676"/>
      <c r="H18" s="676"/>
      <c r="I18" s="676"/>
      <c r="J18" s="676"/>
      <c r="K18" s="676"/>
      <c r="L18" s="676"/>
      <c r="M18" s="676"/>
      <c r="N18" s="676"/>
      <c r="O18" s="676"/>
      <c r="P18" s="676"/>
    </row>
    <row r="19" spans="1:16" ht="15" customHeight="1">
      <c r="A19" s="677" t="s">
        <v>6</v>
      </c>
      <c r="B19" s="993" t="s">
        <v>531</v>
      </c>
      <c r="C19" s="994"/>
      <c r="D19" s="994"/>
      <c r="E19" s="995"/>
      <c r="F19" s="678">
        <v>20000</v>
      </c>
      <c r="G19" s="679"/>
      <c r="H19" s="679"/>
      <c r="I19" s="679"/>
      <c r="J19" s="679"/>
      <c r="K19" s="679"/>
      <c r="L19" s="679"/>
      <c r="M19" s="679"/>
      <c r="N19" s="679"/>
      <c r="O19" s="679"/>
      <c r="P19" s="679"/>
    </row>
    <row r="20" spans="1:16" ht="15" customHeight="1">
      <c r="A20" s="677" t="s">
        <v>10</v>
      </c>
      <c r="B20" s="996" t="s">
        <v>250</v>
      </c>
      <c r="C20" s="997"/>
      <c r="D20" s="997"/>
      <c r="E20" s="998"/>
      <c r="F20" s="678">
        <v>8960</v>
      </c>
      <c r="G20" s="679"/>
      <c r="H20" s="679"/>
      <c r="I20" s="679"/>
      <c r="J20" s="679"/>
      <c r="K20" s="679"/>
      <c r="L20" s="679"/>
      <c r="M20" s="679"/>
      <c r="N20" s="679"/>
      <c r="O20" s="679"/>
      <c r="P20" s="679"/>
    </row>
    <row r="21" spans="1:16" ht="15">
      <c r="A21" s="677" t="s">
        <v>4</v>
      </c>
      <c r="B21" s="999" t="s">
        <v>321</v>
      </c>
      <c r="C21" s="1000"/>
      <c r="D21" s="1000"/>
      <c r="E21" s="1001"/>
      <c r="F21" s="678">
        <v>35232</v>
      </c>
      <c r="G21" s="679"/>
      <c r="H21" s="679"/>
      <c r="I21" s="679"/>
      <c r="J21" s="679"/>
      <c r="K21" s="679"/>
      <c r="L21" s="679"/>
      <c r="M21" s="679"/>
      <c r="N21" s="679"/>
      <c r="O21" s="679"/>
      <c r="P21" s="679"/>
    </row>
    <row r="22" spans="1:16" ht="14.25" customHeight="1">
      <c r="A22" s="677" t="s">
        <v>7</v>
      </c>
      <c r="B22" s="1002" t="s">
        <v>322</v>
      </c>
      <c r="C22" s="1000"/>
      <c r="D22" s="1000"/>
      <c r="E22" s="1001"/>
      <c r="F22" s="680">
        <v>65942</v>
      </c>
      <c r="G22" s="679"/>
      <c r="H22" s="679"/>
      <c r="I22" s="679"/>
      <c r="J22" s="679"/>
      <c r="K22" s="679"/>
      <c r="L22" s="679"/>
      <c r="M22" s="679"/>
      <c r="N22" s="679"/>
      <c r="O22" s="679"/>
      <c r="P22" s="679"/>
    </row>
    <row r="23" spans="1:16" ht="15">
      <c r="A23" s="677" t="s">
        <v>11</v>
      </c>
      <c r="B23" s="1002" t="s">
        <v>323</v>
      </c>
      <c r="C23" s="1000"/>
      <c r="D23" s="1000"/>
      <c r="E23" s="1001"/>
      <c r="F23" s="680">
        <v>12935</v>
      </c>
      <c r="G23" s="679"/>
      <c r="H23" s="679"/>
      <c r="I23" s="679"/>
      <c r="J23" s="679"/>
      <c r="K23" s="679"/>
      <c r="L23" s="679"/>
      <c r="M23" s="679"/>
      <c r="N23" s="679"/>
      <c r="O23" s="679"/>
      <c r="P23" s="679"/>
    </row>
    <row r="24" spans="1:16" ht="15">
      <c r="A24" s="677" t="s">
        <v>5</v>
      </c>
      <c r="B24" s="1002" t="s">
        <v>532</v>
      </c>
      <c r="C24" s="1000"/>
      <c r="D24" s="1000"/>
      <c r="E24" s="1001"/>
      <c r="F24" s="680">
        <v>1500</v>
      </c>
      <c r="G24" s="679"/>
      <c r="H24" s="679"/>
      <c r="I24" s="679"/>
      <c r="J24" s="679"/>
      <c r="K24" s="679"/>
      <c r="L24" s="679"/>
      <c r="M24" s="679"/>
      <c r="N24" s="679"/>
      <c r="O24" s="679"/>
      <c r="P24" s="679"/>
    </row>
    <row r="25" spans="1:16" ht="15">
      <c r="A25" s="677" t="s">
        <v>13</v>
      </c>
      <c r="B25" s="1002" t="s">
        <v>325</v>
      </c>
      <c r="C25" s="1000"/>
      <c r="D25" s="1000"/>
      <c r="E25" s="1001"/>
      <c r="F25" s="680">
        <v>49917</v>
      </c>
      <c r="G25" s="679"/>
      <c r="H25" s="679"/>
      <c r="I25" s="679"/>
      <c r="J25" s="679"/>
      <c r="K25" s="679"/>
      <c r="L25" s="679"/>
      <c r="M25" s="679"/>
      <c r="N25" s="679"/>
      <c r="O25" s="679"/>
      <c r="P25" s="679"/>
    </row>
    <row r="26" spans="1:16" ht="30" customHeight="1">
      <c r="A26" s="677" t="s">
        <v>8</v>
      </c>
      <c r="B26" s="1002" t="s">
        <v>533</v>
      </c>
      <c r="C26" s="1000"/>
      <c r="D26" s="1000"/>
      <c r="E26" s="1001"/>
      <c r="F26" s="680">
        <v>5000</v>
      </c>
      <c r="G26" s="679"/>
      <c r="H26" s="679"/>
      <c r="I26" s="679"/>
      <c r="J26" s="679"/>
      <c r="K26" s="679"/>
      <c r="L26" s="679"/>
      <c r="M26" s="679"/>
      <c r="N26" s="679"/>
      <c r="O26" s="679"/>
      <c r="P26" s="679"/>
    </row>
    <row r="27" spans="1:16" ht="15">
      <c r="A27" s="677" t="s">
        <v>3</v>
      </c>
      <c r="B27" s="1002" t="s">
        <v>327</v>
      </c>
      <c r="C27" s="1000"/>
      <c r="D27" s="1000"/>
      <c r="E27" s="1001"/>
      <c r="F27" s="680">
        <v>10000</v>
      </c>
      <c r="G27" s="679"/>
      <c r="H27" s="679"/>
      <c r="I27" s="679"/>
      <c r="J27" s="679"/>
      <c r="K27" s="679"/>
      <c r="L27" s="679"/>
      <c r="M27" s="679"/>
      <c r="N27" s="679"/>
      <c r="O27" s="679"/>
      <c r="P27" s="679"/>
    </row>
    <row r="28" spans="1:16" ht="15">
      <c r="A28" s="677" t="s">
        <v>9</v>
      </c>
      <c r="B28" s="1002" t="s">
        <v>328</v>
      </c>
      <c r="C28" s="1000"/>
      <c r="D28" s="1000"/>
      <c r="E28" s="1001"/>
      <c r="F28" s="680">
        <v>10000</v>
      </c>
      <c r="G28" s="679"/>
      <c r="H28" s="679"/>
      <c r="I28" s="679"/>
      <c r="J28" s="679"/>
      <c r="K28" s="679"/>
      <c r="L28" s="679"/>
      <c r="M28" s="679"/>
      <c r="N28" s="679"/>
      <c r="O28" s="679"/>
      <c r="P28" s="679"/>
    </row>
    <row r="29" spans="1:16" ht="15">
      <c r="A29" s="677" t="s">
        <v>29</v>
      </c>
      <c r="B29" s="1002" t="s">
        <v>329</v>
      </c>
      <c r="C29" s="1000"/>
      <c r="D29" s="1000"/>
      <c r="E29" s="1001"/>
      <c r="F29" s="680">
        <v>3000</v>
      </c>
      <c r="G29" s="679"/>
      <c r="H29" s="679"/>
      <c r="I29" s="679"/>
      <c r="J29" s="679"/>
      <c r="K29" s="679"/>
      <c r="L29" s="679"/>
      <c r="M29" s="679"/>
      <c r="N29" s="679"/>
      <c r="O29" s="679"/>
      <c r="P29" s="679"/>
    </row>
    <row r="30" spans="1:16" ht="15">
      <c r="A30" s="677" t="s">
        <v>17</v>
      </c>
      <c r="B30" s="1002" t="s">
        <v>330</v>
      </c>
      <c r="C30" s="1000"/>
      <c r="D30" s="1000"/>
      <c r="E30" s="1001"/>
      <c r="F30" s="680">
        <v>6000</v>
      </c>
      <c r="G30" s="679"/>
      <c r="H30" s="679"/>
      <c r="I30" s="679"/>
      <c r="J30" s="679"/>
      <c r="K30" s="679"/>
      <c r="L30" s="679"/>
      <c r="M30" s="679"/>
      <c r="N30" s="679"/>
      <c r="O30" s="679"/>
      <c r="P30" s="679"/>
    </row>
    <row r="31" spans="1:16" ht="15">
      <c r="A31" s="677" t="s">
        <v>65</v>
      </c>
      <c r="B31" s="1002" t="s">
        <v>331</v>
      </c>
      <c r="C31" s="1000"/>
      <c r="D31" s="1000"/>
      <c r="E31" s="1001"/>
      <c r="F31" s="678">
        <v>2000</v>
      </c>
      <c r="G31" s="679"/>
      <c r="H31" s="679"/>
      <c r="I31" s="679"/>
      <c r="J31" s="679"/>
      <c r="K31" s="679"/>
      <c r="L31" s="679"/>
      <c r="M31" s="679"/>
      <c r="N31" s="679"/>
      <c r="O31" s="679"/>
      <c r="P31" s="679"/>
    </row>
    <row r="32" spans="1:16" ht="14.25" customHeight="1">
      <c r="A32" s="677" t="s">
        <v>68</v>
      </c>
      <c r="B32" s="1002" t="s">
        <v>332</v>
      </c>
      <c r="C32" s="1000"/>
      <c r="D32" s="1000"/>
      <c r="E32" s="1001"/>
      <c r="F32" s="678">
        <v>3000</v>
      </c>
      <c r="G32" s="679"/>
      <c r="H32" s="679"/>
      <c r="I32" s="679"/>
      <c r="J32" s="679"/>
      <c r="K32" s="679"/>
      <c r="L32" s="679"/>
      <c r="M32" s="679"/>
      <c r="N32" s="679"/>
      <c r="O32" s="679"/>
      <c r="P32" s="679"/>
    </row>
    <row r="33" spans="1:16" ht="15">
      <c r="A33" s="677" t="s">
        <v>66</v>
      </c>
      <c r="B33" s="1002" t="s">
        <v>333</v>
      </c>
      <c r="C33" s="1000"/>
      <c r="D33" s="1000"/>
      <c r="E33" s="1001"/>
      <c r="F33" s="678">
        <v>3000</v>
      </c>
      <c r="G33" s="679"/>
      <c r="H33" s="679"/>
      <c r="I33" s="679"/>
      <c r="J33" s="679"/>
      <c r="K33" s="679"/>
      <c r="L33" s="679"/>
      <c r="M33" s="679"/>
      <c r="N33" s="679"/>
      <c r="O33" s="679"/>
      <c r="P33" s="679"/>
    </row>
    <row r="34" spans="1:16" ht="15">
      <c r="A34" s="677" t="s">
        <v>67</v>
      </c>
      <c r="B34" s="1002" t="s">
        <v>334</v>
      </c>
      <c r="C34" s="1000"/>
      <c r="D34" s="1000"/>
      <c r="E34" s="1001"/>
      <c r="F34" s="678">
        <v>5000</v>
      </c>
      <c r="G34" s="679"/>
      <c r="H34" s="679"/>
      <c r="I34" s="679"/>
      <c r="J34" s="679"/>
      <c r="K34" s="679"/>
      <c r="L34" s="679"/>
      <c r="M34" s="679"/>
      <c r="N34" s="679"/>
      <c r="O34" s="679"/>
      <c r="P34" s="679"/>
    </row>
    <row r="35" spans="1:16" ht="15" customHeight="1">
      <c r="A35" s="677" t="s">
        <v>69</v>
      </c>
      <c r="B35" s="1002" t="s">
        <v>335</v>
      </c>
      <c r="C35" s="1000"/>
      <c r="D35" s="1000"/>
      <c r="E35" s="1001"/>
      <c r="F35" s="678">
        <v>5000</v>
      </c>
      <c r="G35" s="679"/>
      <c r="H35" s="679"/>
      <c r="I35" s="679"/>
      <c r="J35" s="679"/>
      <c r="K35" s="679"/>
      <c r="L35" s="679"/>
      <c r="M35" s="679"/>
      <c r="N35" s="679"/>
      <c r="O35" s="679"/>
      <c r="P35" s="679"/>
    </row>
    <row r="36" spans="1:16" ht="15">
      <c r="A36" s="677" t="s">
        <v>70</v>
      </c>
      <c r="B36" s="1002" t="s">
        <v>337</v>
      </c>
      <c r="C36" s="1000"/>
      <c r="D36" s="1000"/>
      <c r="E36" s="1001"/>
      <c r="F36" s="678">
        <v>2000</v>
      </c>
      <c r="G36" s="679"/>
      <c r="H36" s="679"/>
      <c r="I36" s="679"/>
      <c r="J36" s="679"/>
      <c r="K36" s="679"/>
      <c r="L36" s="679"/>
      <c r="M36" s="679"/>
      <c r="N36" s="679"/>
      <c r="O36" s="679"/>
      <c r="P36" s="679"/>
    </row>
    <row r="37" spans="1:16" ht="14.25" customHeight="1">
      <c r="A37" s="677" t="s">
        <v>71</v>
      </c>
      <c r="B37" s="1002" t="s">
        <v>338</v>
      </c>
      <c r="C37" s="1000"/>
      <c r="D37" s="1000"/>
      <c r="E37" s="1001"/>
      <c r="F37" s="678">
        <v>5000</v>
      </c>
      <c r="G37" s="679"/>
      <c r="H37" s="679"/>
      <c r="I37" s="679"/>
      <c r="J37" s="679"/>
      <c r="K37" s="679"/>
      <c r="L37" s="679"/>
      <c r="M37" s="679"/>
      <c r="N37" s="679"/>
      <c r="O37" s="679"/>
      <c r="P37" s="679"/>
    </row>
    <row r="38" spans="1:16" ht="15">
      <c r="A38" s="677" t="s">
        <v>16</v>
      </c>
      <c r="B38" s="1002" t="s">
        <v>339</v>
      </c>
      <c r="C38" s="1000"/>
      <c r="D38" s="1000"/>
      <c r="E38" s="1001"/>
      <c r="F38" s="678">
        <v>3000</v>
      </c>
      <c r="G38" s="679"/>
      <c r="H38" s="679"/>
      <c r="I38" s="679"/>
      <c r="J38" s="679"/>
      <c r="K38" s="679"/>
      <c r="L38" s="679"/>
      <c r="M38" s="679"/>
      <c r="N38" s="679"/>
      <c r="O38" s="679"/>
      <c r="P38" s="679"/>
    </row>
    <row r="39" spans="1:16" ht="15">
      <c r="A39" s="677" t="s">
        <v>72</v>
      </c>
      <c r="B39" s="1002" t="s">
        <v>340</v>
      </c>
      <c r="C39" s="1000"/>
      <c r="D39" s="1000"/>
      <c r="E39" s="1001"/>
      <c r="F39" s="678">
        <v>5000</v>
      </c>
      <c r="G39" s="679"/>
      <c r="H39" s="679"/>
      <c r="I39" s="679"/>
      <c r="J39" s="679"/>
      <c r="K39" s="679"/>
      <c r="L39" s="679"/>
      <c r="M39" s="679"/>
      <c r="N39" s="679"/>
      <c r="O39" s="679"/>
      <c r="P39" s="679"/>
    </row>
    <row r="40" spans="1:16" ht="15">
      <c r="A40" s="677" t="s">
        <v>73</v>
      </c>
      <c r="B40" s="1002" t="s">
        <v>342</v>
      </c>
      <c r="C40" s="1000"/>
      <c r="D40" s="1000"/>
      <c r="E40" s="1001"/>
      <c r="F40" s="678">
        <v>5000</v>
      </c>
      <c r="G40" s="679"/>
      <c r="H40" s="679"/>
      <c r="I40" s="679"/>
      <c r="J40" s="679"/>
      <c r="K40" s="679"/>
      <c r="L40" s="679"/>
      <c r="M40" s="679"/>
      <c r="N40" s="679"/>
      <c r="O40" s="679"/>
      <c r="P40" s="679"/>
    </row>
    <row r="41" spans="1:16" ht="15">
      <c r="A41" s="677" t="s">
        <v>74</v>
      </c>
      <c r="B41" s="1002" t="s">
        <v>344</v>
      </c>
      <c r="C41" s="1000"/>
      <c r="D41" s="1000"/>
      <c r="E41" s="1001"/>
      <c r="F41" s="678">
        <v>500</v>
      </c>
      <c r="G41" s="679"/>
      <c r="H41" s="679"/>
      <c r="I41" s="679"/>
      <c r="J41" s="679"/>
      <c r="K41" s="679"/>
      <c r="L41" s="679"/>
      <c r="M41" s="679"/>
      <c r="N41" s="679"/>
      <c r="O41" s="679"/>
      <c r="P41" s="679"/>
    </row>
    <row r="42" spans="1:16" ht="15">
      <c r="A42" s="677" t="s">
        <v>77</v>
      </c>
      <c r="B42" s="999" t="s">
        <v>346</v>
      </c>
      <c r="C42" s="1000"/>
      <c r="D42" s="1000"/>
      <c r="E42" s="1001"/>
      <c r="F42" s="678">
        <v>3000</v>
      </c>
      <c r="G42" s="679"/>
      <c r="H42" s="679"/>
      <c r="I42" s="679"/>
      <c r="J42" s="679"/>
      <c r="K42" s="679"/>
      <c r="L42" s="679"/>
      <c r="M42" s="679"/>
      <c r="N42" s="679"/>
      <c r="O42" s="679"/>
      <c r="P42" s="679"/>
    </row>
    <row r="43" spans="1:16" ht="15">
      <c r="A43" s="677" t="s">
        <v>78</v>
      </c>
      <c r="B43" s="999" t="s">
        <v>348</v>
      </c>
      <c r="C43" s="1000"/>
      <c r="D43" s="1000"/>
      <c r="E43" s="1001"/>
      <c r="F43" s="678">
        <v>5000</v>
      </c>
      <c r="G43" s="679"/>
      <c r="H43" s="679"/>
      <c r="I43" s="679"/>
      <c r="J43" s="679"/>
      <c r="K43" s="679"/>
      <c r="L43" s="679"/>
      <c r="M43" s="679"/>
      <c r="N43" s="679"/>
      <c r="O43" s="679"/>
      <c r="P43" s="679"/>
    </row>
    <row r="44" spans="1:16" ht="15">
      <c r="A44" s="677" t="s">
        <v>259</v>
      </c>
      <c r="B44" s="999" t="s">
        <v>350</v>
      </c>
      <c r="C44" s="1000"/>
      <c r="D44" s="1000"/>
      <c r="E44" s="1001"/>
      <c r="F44" s="678">
        <v>20000</v>
      </c>
      <c r="G44" s="679"/>
      <c r="H44" s="679"/>
      <c r="I44" s="679"/>
      <c r="J44" s="679"/>
      <c r="K44" s="679"/>
      <c r="L44" s="679"/>
      <c r="M44" s="679"/>
      <c r="N44" s="679"/>
      <c r="O44" s="679"/>
      <c r="P44" s="679"/>
    </row>
    <row r="45" spans="1:16" ht="15">
      <c r="A45" s="677" t="s">
        <v>260</v>
      </c>
      <c r="B45" s="999" t="s">
        <v>352</v>
      </c>
      <c r="C45" s="1000"/>
      <c r="D45" s="1000"/>
      <c r="E45" s="1001"/>
      <c r="F45" s="678">
        <v>3000</v>
      </c>
      <c r="G45" s="679"/>
      <c r="H45" s="679"/>
      <c r="I45" s="679"/>
      <c r="J45" s="679"/>
      <c r="K45" s="679"/>
      <c r="L45" s="679"/>
      <c r="M45" s="679"/>
      <c r="N45" s="679"/>
      <c r="O45" s="679"/>
      <c r="P45" s="679"/>
    </row>
    <row r="46" spans="1:16" ht="15">
      <c r="A46" s="677" t="s">
        <v>261</v>
      </c>
      <c r="B46" s="996" t="s">
        <v>534</v>
      </c>
      <c r="C46" s="997"/>
      <c r="D46" s="997"/>
      <c r="E46" s="998"/>
      <c r="F46" s="678">
        <v>30251</v>
      </c>
      <c r="G46" s="679"/>
      <c r="H46" s="679"/>
      <c r="I46" s="679"/>
      <c r="J46" s="679"/>
      <c r="K46" s="679"/>
      <c r="L46" s="679"/>
      <c r="M46" s="679"/>
      <c r="N46" s="679"/>
      <c r="O46" s="679"/>
      <c r="P46" s="679"/>
    </row>
    <row r="47" spans="1:16" ht="15">
      <c r="A47" s="677" t="s">
        <v>263</v>
      </c>
      <c r="B47" s="996" t="s">
        <v>535</v>
      </c>
      <c r="C47" s="997"/>
      <c r="D47" s="997"/>
      <c r="E47" s="998"/>
      <c r="F47" s="678">
        <v>106936</v>
      </c>
      <c r="G47" s="679"/>
      <c r="H47" s="679"/>
      <c r="I47" s="679"/>
      <c r="J47" s="679"/>
      <c r="K47" s="679"/>
      <c r="L47" s="679"/>
      <c r="M47" s="679"/>
      <c r="N47" s="679"/>
      <c r="O47" s="679"/>
      <c r="P47" s="679"/>
    </row>
    <row r="48" spans="1:16" ht="15">
      <c r="A48" s="677" t="s">
        <v>264</v>
      </c>
      <c r="B48" s="996" t="s">
        <v>614</v>
      </c>
      <c r="C48" s="997"/>
      <c r="D48" s="997"/>
      <c r="E48" s="998"/>
      <c r="F48" s="678">
        <v>13325</v>
      </c>
      <c r="G48" s="679"/>
      <c r="H48" s="679"/>
      <c r="I48" s="679"/>
      <c r="J48" s="681"/>
      <c r="K48" s="681"/>
      <c r="L48" s="681"/>
      <c r="M48" s="681"/>
      <c r="N48" s="681"/>
      <c r="O48" s="681"/>
      <c r="P48" s="681"/>
    </row>
    <row r="49" spans="1:16" ht="15.75" thickBot="1">
      <c r="A49" s="677" t="s">
        <v>265</v>
      </c>
      <c r="B49" s="1006" t="s">
        <v>536</v>
      </c>
      <c r="C49" s="1007"/>
      <c r="D49" s="1007"/>
      <c r="E49" s="1008"/>
      <c r="F49" s="678">
        <v>7566</v>
      </c>
      <c r="G49" s="679"/>
      <c r="H49" s="679"/>
      <c r="I49" s="679"/>
      <c r="J49" s="681"/>
      <c r="K49" s="681"/>
      <c r="L49" s="681"/>
      <c r="M49" s="681"/>
      <c r="N49" s="681"/>
      <c r="O49" s="681"/>
      <c r="P49" s="681"/>
    </row>
    <row r="50" spans="1:16" ht="15.75" thickBot="1">
      <c r="A50" s="677" t="s">
        <v>266</v>
      </c>
      <c r="B50" s="1009" t="s">
        <v>537</v>
      </c>
      <c r="C50" s="1010"/>
      <c r="D50" s="1010"/>
      <c r="E50" s="1011"/>
      <c r="F50" s="682">
        <f>SUM(F18:F49)</f>
        <v>458064</v>
      </c>
      <c r="G50" s="682">
        <f aca="true" t="shared" si="1" ref="G50:P50">SUM(G18:G49)</f>
        <v>0</v>
      </c>
      <c r="H50" s="682">
        <f t="shared" si="1"/>
        <v>0</v>
      </c>
      <c r="I50" s="682">
        <f t="shared" si="1"/>
        <v>0</v>
      </c>
      <c r="J50" s="682">
        <f t="shared" si="1"/>
        <v>0</v>
      </c>
      <c r="K50" s="682">
        <f t="shared" si="1"/>
        <v>0</v>
      </c>
      <c r="L50" s="682">
        <f t="shared" si="1"/>
        <v>0</v>
      </c>
      <c r="M50" s="682">
        <f t="shared" si="1"/>
        <v>0</v>
      </c>
      <c r="N50" s="682">
        <f t="shared" si="1"/>
        <v>0</v>
      </c>
      <c r="O50" s="682">
        <f t="shared" si="1"/>
        <v>0</v>
      </c>
      <c r="P50" s="682">
        <f t="shared" si="1"/>
        <v>0</v>
      </c>
    </row>
    <row r="51" spans="1:16" ht="33" customHeight="1" thickBot="1">
      <c r="A51" s="677" t="s">
        <v>267</v>
      </c>
      <c r="B51" s="1012" t="s">
        <v>538</v>
      </c>
      <c r="C51" s="1013"/>
      <c r="D51" s="1013"/>
      <c r="E51" s="1014"/>
      <c r="F51" s="464">
        <v>4080</v>
      </c>
      <c r="G51" s="683">
        <v>4080</v>
      </c>
      <c r="H51" s="683">
        <v>4080</v>
      </c>
      <c r="I51" s="683">
        <v>4080</v>
      </c>
      <c r="J51" s="684"/>
      <c r="K51" s="685"/>
      <c r="L51" s="686"/>
      <c r="M51" s="685"/>
      <c r="N51" s="686"/>
      <c r="O51" s="685"/>
      <c r="P51" s="687"/>
    </row>
    <row r="52" spans="1:16" ht="15.75" thickBot="1">
      <c r="A52" s="677" t="s">
        <v>268</v>
      </c>
      <c r="B52" s="1003" t="s">
        <v>539</v>
      </c>
      <c r="C52" s="1004"/>
      <c r="D52" s="1004"/>
      <c r="E52" s="1005"/>
      <c r="F52" s="688">
        <f>SUM(F50:F51)</f>
        <v>462144</v>
      </c>
      <c r="G52" s="689">
        <f aca="true" t="shared" si="2" ref="G52:P52">SUM(G50:G51)</f>
        <v>4080</v>
      </c>
      <c r="H52" s="688">
        <f t="shared" si="2"/>
        <v>4080</v>
      </c>
      <c r="I52" s="689">
        <f t="shared" si="2"/>
        <v>4080</v>
      </c>
      <c r="J52" s="688">
        <f t="shared" si="2"/>
        <v>0</v>
      </c>
      <c r="K52" s="689">
        <f t="shared" si="2"/>
        <v>0</v>
      </c>
      <c r="L52" s="688">
        <f t="shared" si="2"/>
        <v>0</v>
      </c>
      <c r="M52" s="689">
        <f t="shared" si="2"/>
        <v>0</v>
      </c>
      <c r="N52" s="688">
        <f t="shared" si="2"/>
        <v>0</v>
      </c>
      <c r="O52" s="689">
        <f t="shared" si="2"/>
        <v>0</v>
      </c>
      <c r="P52" s="689">
        <f t="shared" si="2"/>
        <v>0</v>
      </c>
    </row>
  </sheetData>
  <sheetProtection/>
  <mergeCells count="45">
    <mergeCell ref="B43:E43"/>
    <mergeCell ref="B44:E44"/>
    <mergeCell ref="B52:E52"/>
    <mergeCell ref="B45:E45"/>
    <mergeCell ref="B46:E46"/>
    <mergeCell ref="B47:E47"/>
    <mergeCell ref="B49:E49"/>
    <mergeCell ref="B50:E50"/>
    <mergeCell ref="B51:E51"/>
    <mergeCell ref="B48:E48"/>
    <mergeCell ref="B39:E39"/>
    <mergeCell ref="B40:E40"/>
    <mergeCell ref="B41:E41"/>
    <mergeCell ref="B42:E42"/>
    <mergeCell ref="B35:E35"/>
    <mergeCell ref="B36:E36"/>
    <mergeCell ref="B37:E37"/>
    <mergeCell ref="B38:E38"/>
    <mergeCell ref="B31:E31"/>
    <mergeCell ref="B32:E32"/>
    <mergeCell ref="B33:E33"/>
    <mergeCell ref="B34:E34"/>
    <mergeCell ref="B27:E27"/>
    <mergeCell ref="B28:E28"/>
    <mergeCell ref="B29:E29"/>
    <mergeCell ref="B30:E30"/>
    <mergeCell ref="B23:E23"/>
    <mergeCell ref="B24:E24"/>
    <mergeCell ref="B25:E25"/>
    <mergeCell ref="B26:E26"/>
    <mergeCell ref="B19:E19"/>
    <mergeCell ref="B20:E20"/>
    <mergeCell ref="B21:E21"/>
    <mergeCell ref="B22:E22"/>
    <mergeCell ref="A14:I14"/>
    <mergeCell ref="B16:E16"/>
    <mergeCell ref="B17:E17"/>
    <mergeCell ref="B18:E18"/>
    <mergeCell ref="A1:G1"/>
    <mergeCell ref="D2:E2"/>
    <mergeCell ref="F2:G2"/>
    <mergeCell ref="A3:A4"/>
    <mergeCell ref="B3:B4"/>
    <mergeCell ref="C3:F3"/>
    <mergeCell ref="G3:G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  <headerFooter alignWithMargins="0">
    <oddHeader>&amp;R&amp;"Times New Roman CE,Félkövér dőlt"&amp;11 13. melléklet a ...../2015. (....) önkormányzati rendelethez</oddHeader>
  </headerFooter>
  <rowBreaks count="1" manualBreakCount="1">
    <brk id="13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B3" sqref="B3"/>
    </sheetView>
  </sheetViews>
  <sheetFormatPr defaultColWidth="8.00390625" defaultRowHeight="12.75"/>
  <cols>
    <col min="1" max="1" width="4.875" style="644" customWidth="1"/>
    <col min="2" max="2" width="58.875" style="644" customWidth="1"/>
    <col min="3" max="3" width="16.75390625" style="644" customWidth="1"/>
    <col min="4" max="5" width="17.125" style="644" customWidth="1"/>
    <col min="6" max="6" width="19.00390625" style="644" customWidth="1"/>
    <col min="7" max="16384" width="8.00390625" style="644" customWidth="1"/>
  </cols>
  <sheetData>
    <row r="1" spans="1:6" ht="33" customHeight="1">
      <c r="A1" s="972" t="s">
        <v>607</v>
      </c>
      <c r="B1" s="972"/>
      <c r="C1" s="972"/>
      <c r="D1" s="972"/>
      <c r="E1" s="972"/>
      <c r="F1" s="972"/>
    </row>
    <row r="2" spans="1:6" ht="15.75" customHeight="1" thickBot="1">
      <c r="A2" s="663"/>
      <c r="B2" s="663"/>
      <c r="D2" s="646"/>
      <c r="F2" s="664" t="s">
        <v>507</v>
      </c>
    </row>
    <row r="3" spans="1:6" ht="26.25" customHeight="1" thickBot="1">
      <c r="A3" s="690" t="s">
        <v>63</v>
      </c>
      <c r="B3" s="691" t="s">
        <v>540</v>
      </c>
      <c r="C3" s="692" t="s">
        <v>302</v>
      </c>
      <c r="D3" s="693" t="s">
        <v>541</v>
      </c>
      <c r="E3" s="694" t="s">
        <v>542</v>
      </c>
      <c r="F3" s="693" t="s">
        <v>543</v>
      </c>
    </row>
    <row r="4" spans="1:6" ht="15.75" thickBot="1">
      <c r="A4" s="695">
        <v>1</v>
      </c>
      <c r="B4" s="696">
        <v>2</v>
      </c>
      <c r="C4" s="697">
        <v>3</v>
      </c>
      <c r="D4" s="698">
        <v>4</v>
      </c>
      <c r="E4" s="673">
        <v>5</v>
      </c>
      <c r="F4" s="699">
        <v>6</v>
      </c>
    </row>
    <row r="5" spans="1:6" ht="15">
      <c r="A5" s="700" t="s">
        <v>2</v>
      </c>
      <c r="B5" s="701" t="s">
        <v>544</v>
      </c>
      <c r="C5" s="809">
        <v>64314</v>
      </c>
      <c r="D5" s="810">
        <v>64314</v>
      </c>
      <c r="E5" s="811">
        <v>64314</v>
      </c>
      <c r="F5" s="812">
        <v>64314</v>
      </c>
    </row>
    <row r="6" spans="1:6" ht="15">
      <c r="A6" s="702" t="s">
        <v>6</v>
      </c>
      <c r="B6" s="703" t="s">
        <v>545</v>
      </c>
      <c r="C6" s="813">
        <v>0</v>
      </c>
      <c r="D6" s="814">
        <v>0</v>
      </c>
      <c r="E6" s="815">
        <v>0</v>
      </c>
      <c r="F6" s="816">
        <v>0</v>
      </c>
    </row>
    <row r="7" spans="1:9" ht="15">
      <c r="A7" s="702" t="s">
        <v>10</v>
      </c>
      <c r="B7" s="703" t="s">
        <v>546</v>
      </c>
      <c r="C7" s="813">
        <v>5084</v>
      </c>
      <c r="D7" s="814">
        <v>5084</v>
      </c>
      <c r="E7" s="815">
        <v>5084</v>
      </c>
      <c r="F7" s="816">
        <v>5804</v>
      </c>
      <c r="I7" s="704"/>
    </row>
    <row r="8" spans="1:6" ht="23.25">
      <c r="A8" s="702" t="s">
        <v>4</v>
      </c>
      <c r="B8" s="705" t="s">
        <v>547</v>
      </c>
      <c r="C8" s="813">
        <v>24470</v>
      </c>
      <c r="D8" s="814">
        <v>12335</v>
      </c>
      <c r="E8" s="815">
        <v>12335</v>
      </c>
      <c r="F8" s="816">
        <v>12335</v>
      </c>
    </row>
    <row r="9" spans="1:6" ht="15">
      <c r="A9" s="706" t="s">
        <v>7</v>
      </c>
      <c r="B9" s="707" t="s">
        <v>548</v>
      </c>
      <c r="C9" s="817"/>
      <c r="D9" s="814"/>
      <c r="E9" s="815"/>
      <c r="F9" s="816"/>
    </row>
    <row r="10" spans="1:6" ht="15">
      <c r="A10" s="702" t="s">
        <v>11</v>
      </c>
      <c r="B10" s="703" t="s">
        <v>549</v>
      </c>
      <c r="C10" s="813"/>
      <c r="D10" s="814"/>
      <c r="E10" s="815"/>
      <c r="F10" s="816"/>
    </row>
    <row r="11" spans="1:6" ht="15.75" thickBot="1">
      <c r="A11" s="706" t="s">
        <v>5</v>
      </c>
      <c r="B11" s="707" t="s">
        <v>550</v>
      </c>
      <c r="C11" s="817"/>
      <c r="D11" s="818"/>
      <c r="E11" s="819"/>
      <c r="F11" s="820"/>
    </row>
    <row r="12" spans="1:6" s="708" customFormat="1" ht="15.75" thickBot="1">
      <c r="A12" s="1015" t="s">
        <v>551</v>
      </c>
      <c r="B12" s="1016"/>
      <c r="C12" s="821">
        <f>SUM(C5:C11)</f>
        <v>93868</v>
      </c>
      <c r="D12" s="822">
        <f>SUM(D5:D11)</f>
        <v>81733</v>
      </c>
      <c r="E12" s="822">
        <f>SUM(E5:E11)</f>
        <v>81733</v>
      </c>
      <c r="F12" s="822">
        <f>SUM(F5:F11)</f>
        <v>82453</v>
      </c>
    </row>
    <row r="13" spans="1:6" s="709" customFormat="1" ht="33" customHeight="1" thickBot="1">
      <c r="A13" s="1017" t="s">
        <v>552</v>
      </c>
      <c r="B13" s="1018"/>
      <c r="C13" s="823">
        <v>20241</v>
      </c>
      <c r="D13" s="825">
        <v>40866.5</v>
      </c>
      <c r="E13" s="825">
        <v>40866.5</v>
      </c>
      <c r="F13" s="825">
        <v>40866.5</v>
      </c>
    </row>
    <row r="14" spans="1:6" s="709" customFormat="1" ht="15" thickBot="1">
      <c r="A14" s="1019"/>
      <c r="B14" s="1020"/>
      <c r="C14" s="824">
        <f>C13/C12</f>
        <v>0.21563259044615843</v>
      </c>
      <c r="D14" s="824">
        <f>D13/D12</f>
        <v>0.5</v>
      </c>
      <c r="E14" s="824">
        <f>E13/E12</f>
        <v>0.5</v>
      </c>
      <c r="F14" s="824">
        <f>F13/F12</f>
        <v>0.4956338762689047</v>
      </c>
    </row>
  </sheetData>
  <sheetProtection/>
  <mergeCells count="4">
    <mergeCell ref="A1:F1"/>
    <mergeCell ref="A12:B12"/>
    <mergeCell ref="A13:B13"/>
    <mergeCell ref="A14:B1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14. melléklet a ...../2015. (....)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E8">
      <selection activeCell="C18" sqref="C18"/>
    </sheetView>
  </sheetViews>
  <sheetFormatPr defaultColWidth="9.00390625" defaultRowHeight="12.75"/>
  <cols>
    <col min="1" max="1" width="49.375" style="0" bestFit="1" customWidth="1"/>
    <col min="2" max="2" width="13.875" style="0" customWidth="1"/>
    <col min="3" max="4" width="16.375" style="0" customWidth="1"/>
    <col min="5" max="6" width="16.125" style="0" customWidth="1"/>
    <col min="7" max="7" width="15.625" style="0" customWidth="1"/>
    <col min="8" max="9" width="17.375" style="0" customWidth="1"/>
    <col min="10" max="10" width="17.875" style="0" customWidth="1"/>
  </cols>
  <sheetData>
    <row r="1" spans="1:16" ht="36.75" customHeight="1">
      <c r="A1" s="840" t="s">
        <v>371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</row>
    <row r="4" ht="13.5" thickBot="1"/>
    <row r="5" spans="1:10" ht="79.5" customHeight="1" thickBot="1">
      <c r="A5" s="838" t="s">
        <v>122</v>
      </c>
      <c r="B5" s="142" t="s">
        <v>99</v>
      </c>
      <c r="C5" s="142" t="s">
        <v>107</v>
      </c>
      <c r="D5" s="142" t="s">
        <v>120</v>
      </c>
      <c r="E5" s="142" t="s">
        <v>97</v>
      </c>
      <c r="F5" s="142" t="s">
        <v>121</v>
      </c>
      <c r="G5" s="142" t="s">
        <v>118</v>
      </c>
      <c r="H5" s="142" t="s">
        <v>109</v>
      </c>
      <c r="I5" s="142" t="s">
        <v>116</v>
      </c>
      <c r="J5" s="143" t="s">
        <v>14</v>
      </c>
    </row>
    <row r="6" spans="1:10" ht="25.5" customHeight="1" thickBot="1">
      <c r="A6" s="839"/>
      <c r="B6" s="171" t="s">
        <v>289</v>
      </c>
      <c r="C6" s="171" t="s">
        <v>289</v>
      </c>
      <c r="D6" s="171" t="s">
        <v>289</v>
      </c>
      <c r="E6" s="171" t="s">
        <v>289</v>
      </c>
      <c r="F6" s="171" t="s">
        <v>289</v>
      </c>
      <c r="G6" s="171" t="s">
        <v>289</v>
      </c>
      <c r="H6" s="171" t="s">
        <v>289</v>
      </c>
      <c r="I6" s="171" t="s">
        <v>289</v>
      </c>
      <c r="J6" s="171" t="s">
        <v>289</v>
      </c>
    </row>
    <row r="7" spans="1:10" ht="21.75">
      <c r="A7" s="455" t="s">
        <v>137</v>
      </c>
      <c r="B7" s="137"/>
      <c r="C7" s="137"/>
      <c r="D7" s="137"/>
      <c r="E7" s="137">
        <v>25</v>
      </c>
      <c r="F7" s="137"/>
      <c r="G7" s="137"/>
      <c r="H7" s="329">
        <v>50</v>
      </c>
      <c r="I7" s="209"/>
      <c r="J7" s="172">
        <f aca="true" t="shared" si="0" ref="J7:J25">SUM(B7:I7)</f>
        <v>75</v>
      </c>
    </row>
    <row r="8" spans="1:10" ht="12.75">
      <c r="A8" s="454" t="s">
        <v>123</v>
      </c>
      <c r="B8" s="137"/>
      <c r="C8" s="137"/>
      <c r="D8" s="137"/>
      <c r="E8" s="137"/>
      <c r="F8" s="137"/>
      <c r="G8" s="137"/>
      <c r="H8" s="137"/>
      <c r="I8" s="209"/>
      <c r="J8" s="172">
        <f t="shared" si="0"/>
        <v>0</v>
      </c>
    </row>
    <row r="9" spans="1:10" ht="12.75">
      <c r="A9" s="454" t="s">
        <v>124</v>
      </c>
      <c r="B9" s="137"/>
      <c r="C9" s="137">
        <v>87530</v>
      </c>
      <c r="D9" s="137"/>
      <c r="E9" s="137">
        <v>843</v>
      </c>
      <c r="F9" s="137"/>
      <c r="G9" s="137"/>
      <c r="H9" s="137"/>
      <c r="I9" s="209">
        <v>2000</v>
      </c>
      <c r="J9" s="172">
        <f t="shared" si="0"/>
        <v>90373</v>
      </c>
    </row>
    <row r="10" spans="1:10" ht="12.75">
      <c r="A10" s="456" t="s">
        <v>125</v>
      </c>
      <c r="B10" s="137"/>
      <c r="C10" s="137"/>
      <c r="D10" s="137"/>
      <c r="E10" s="137">
        <v>3530</v>
      </c>
      <c r="F10" s="137"/>
      <c r="G10" s="137"/>
      <c r="H10" s="137"/>
      <c r="I10" s="209"/>
      <c r="J10" s="172">
        <f t="shared" si="0"/>
        <v>3530</v>
      </c>
    </row>
    <row r="11" spans="1:10" ht="21.75">
      <c r="A11" s="457" t="s">
        <v>126</v>
      </c>
      <c r="B11" s="137"/>
      <c r="C11" s="137"/>
      <c r="D11" s="137"/>
      <c r="E11" s="137">
        <v>33166</v>
      </c>
      <c r="F11" s="137"/>
      <c r="G11" s="137"/>
      <c r="H11" s="137"/>
      <c r="I11" s="209"/>
      <c r="J11" s="172">
        <f t="shared" si="0"/>
        <v>33166</v>
      </c>
    </row>
    <row r="12" spans="1:10" ht="21" customHeight="1">
      <c r="A12" s="455" t="s">
        <v>369</v>
      </c>
      <c r="B12" s="137"/>
      <c r="C12" s="137"/>
      <c r="D12" s="137"/>
      <c r="E12" s="137"/>
      <c r="F12" s="137"/>
      <c r="G12" s="137"/>
      <c r="H12" s="137"/>
      <c r="I12" s="209">
        <v>867</v>
      </c>
      <c r="J12" s="172">
        <f t="shared" si="0"/>
        <v>867</v>
      </c>
    </row>
    <row r="13" spans="1:10" ht="21" customHeight="1">
      <c r="A13" s="454" t="s">
        <v>127</v>
      </c>
      <c r="B13" s="137">
        <v>968</v>
      </c>
      <c r="C13" s="137">
        <v>2793</v>
      </c>
      <c r="D13" s="137"/>
      <c r="E13" s="137">
        <v>3434</v>
      </c>
      <c r="F13" s="137"/>
      <c r="G13" s="137"/>
      <c r="H13" s="137"/>
      <c r="I13" s="209">
        <v>180</v>
      </c>
      <c r="J13" s="172">
        <f t="shared" si="0"/>
        <v>7375</v>
      </c>
    </row>
    <row r="14" spans="1:10" ht="12.75">
      <c r="A14" s="454" t="s">
        <v>128</v>
      </c>
      <c r="B14" s="137">
        <v>259517</v>
      </c>
      <c r="C14" s="137"/>
      <c r="D14" s="137"/>
      <c r="E14" s="137"/>
      <c r="F14" s="137"/>
      <c r="G14" s="137"/>
      <c r="H14" s="137"/>
      <c r="I14" s="209"/>
      <c r="J14" s="172">
        <f t="shared" si="0"/>
        <v>259517</v>
      </c>
    </row>
    <row r="15" spans="1:10" s="87" customFormat="1" ht="21.75">
      <c r="A15" s="457" t="s">
        <v>129</v>
      </c>
      <c r="B15" s="183"/>
      <c r="C15" s="183"/>
      <c r="D15" s="182">
        <v>77325</v>
      </c>
      <c r="E15" s="183">
        <v>70</v>
      </c>
      <c r="F15" s="212"/>
      <c r="G15" s="182"/>
      <c r="H15" s="182"/>
      <c r="I15" s="558">
        <v>7969</v>
      </c>
      <c r="J15" s="172">
        <f t="shared" si="0"/>
        <v>85364</v>
      </c>
    </row>
    <row r="16" spans="1:10" s="87" customFormat="1" ht="12.75">
      <c r="A16" s="454" t="s">
        <v>130</v>
      </c>
      <c r="B16" s="183"/>
      <c r="C16" s="183"/>
      <c r="D16" s="182"/>
      <c r="E16" s="183"/>
      <c r="F16" s="212"/>
      <c r="G16" s="182"/>
      <c r="H16" s="182"/>
      <c r="I16" s="558">
        <v>502360</v>
      </c>
      <c r="J16" s="172">
        <f t="shared" si="0"/>
        <v>502360</v>
      </c>
    </row>
    <row r="17" spans="1:10" ht="12.75">
      <c r="A17" s="454" t="s">
        <v>131</v>
      </c>
      <c r="B17" s="137"/>
      <c r="C17" s="137"/>
      <c r="D17" s="137"/>
      <c r="E17" s="137"/>
      <c r="F17" s="137"/>
      <c r="G17" s="138"/>
      <c r="H17" s="138"/>
      <c r="I17" s="209">
        <v>8199</v>
      </c>
      <c r="J17" s="172">
        <f t="shared" si="0"/>
        <v>8199</v>
      </c>
    </row>
    <row r="18" spans="1:10" ht="12.75">
      <c r="A18" s="458" t="s">
        <v>370</v>
      </c>
      <c r="B18" s="137">
        <v>1680</v>
      </c>
      <c r="C18" s="137"/>
      <c r="D18" s="137"/>
      <c r="E18" s="137"/>
      <c r="F18" s="137"/>
      <c r="G18" s="137"/>
      <c r="H18" s="137"/>
      <c r="I18" s="209"/>
      <c r="J18" s="172">
        <f t="shared" si="0"/>
        <v>1680</v>
      </c>
    </row>
    <row r="19" spans="1:10" ht="12.75">
      <c r="A19" s="458" t="s">
        <v>132</v>
      </c>
      <c r="B19" s="96"/>
      <c r="C19" s="96"/>
      <c r="D19" s="139"/>
      <c r="E19" s="96"/>
      <c r="F19" s="211"/>
      <c r="G19" s="173"/>
      <c r="H19" s="139"/>
      <c r="I19" s="265"/>
      <c r="J19" s="172">
        <f t="shared" si="0"/>
        <v>0</v>
      </c>
    </row>
    <row r="20" spans="1:10" ht="12.75">
      <c r="A20" s="458" t="s">
        <v>197</v>
      </c>
      <c r="B20" s="96"/>
      <c r="C20" s="139"/>
      <c r="D20" s="139"/>
      <c r="E20" s="96"/>
      <c r="F20" s="211"/>
      <c r="G20" s="139">
        <v>949</v>
      </c>
      <c r="H20" s="139"/>
      <c r="I20" s="265"/>
      <c r="J20" s="172">
        <f t="shared" si="0"/>
        <v>949</v>
      </c>
    </row>
    <row r="21" spans="1:10" ht="12.75">
      <c r="A21" s="458" t="s">
        <v>133</v>
      </c>
      <c r="B21" s="183"/>
      <c r="C21" s="182"/>
      <c r="D21" s="182"/>
      <c r="E21" s="183"/>
      <c r="F21" s="212"/>
      <c r="G21" s="182"/>
      <c r="H21" s="182"/>
      <c r="I21" s="459">
        <v>11788</v>
      </c>
      <c r="J21" s="172">
        <f t="shared" si="0"/>
        <v>11788</v>
      </c>
    </row>
    <row r="22" spans="1:10" ht="12.75">
      <c r="A22" s="458" t="s">
        <v>134</v>
      </c>
      <c r="B22" s="183">
        <v>1500</v>
      </c>
      <c r="C22" s="183"/>
      <c r="D22" s="182"/>
      <c r="E22" s="183">
        <v>11782</v>
      </c>
      <c r="F22" s="212"/>
      <c r="G22" s="182"/>
      <c r="H22" s="182"/>
      <c r="I22" s="558">
        <v>50040</v>
      </c>
      <c r="J22" s="172">
        <f t="shared" si="0"/>
        <v>63322</v>
      </c>
    </row>
    <row r="23" spans="1:10" s="177" customFormat="1" ht="12.75">
      <c r="A23" s="458" t="s">
        <v>196</v>
      </c>
      <c r="B23" s="183"/>
      <c r="C23" s="183"/>
      <c r="D23" s="182"/>
      <c r="E23" s="183"/>
      <c r="F23" s="212"/>
      <c r="G23" s="182"/>
      <c r="H23" s="182"/>
      <c r="I23" s="558">
        <v>500</v>
      </c>
      <c r="J23" s="172">
        <f t="shared" si="0"/>
        <v>500</v>
      </c>
    </row>
    <row r="24" spans="1:10" ht="12.75">
      <c r="A24" s="458" t="s">
        <v>135</v>
      </c>
      <c r="B24" s="183">
        <v>50</v>
      </c>
      <c r="C24" s="183"/>
      <c r="D24" s="182"/>
      <c r="E24" s="183"/>
      <c r="F24" s="212"/>
      <c r="G24" s="182"/>
      <c r="H24" s="182"/>
      <c r="I24" s="558"/>
      <c r="J24" s="172">
        <f t="shared" si="0"/>
        <v>50</v>
      </c>
    </row>
    <row r="25" spans="1:10" ht="13.5" thickBot="1">
      <c r="A25" s="458" t="s">
        <v>136</v>
      </c>
      <c r="B25" s="183"/>
      <c r="C25" s="183"/>
      <c r="D25" s="182"/>
      <c r="E25" s="183">
        <v>1633</v>
      </c>
      <c r="F25" s="212"/>
      <c r="G25" s="182"/>
      <c r="H25" s="140"/>
      <c r="I25" s="558">
        <v>2538</v>
      </c>
      <c r="J25" s="172">
        <f t="shared" si="0"/>
        <v>4171</v>
      </c>
    </row>
    <row r="26" spans="1:10" ht="13.5" thickBot="1">
      <c r="A26" s="174" t="s">
        <v>14</v>
      </c>
      <c r="B26" s="175">
        <f aca="true" t="shared" si="1" ref="B26:I26">SUM(B7:B25)</f>
        <v>263715</v>
      </c>
      <c r="C26" s="176">
        <f t="shared" si="1"/>
        <v>90323</v>
      </c>
      <c r="D26" s="175">
        <f t="shared" si="1"/>
        <v>77325</v>
      </c>
      <c r="E26" s="176">
        <f>SUM(E7:E25)</f>
        <v>54483</v>
      </c>
      <c r="F26" s="176">
        <f t="shared" si="1"/>
        <v>0</v>
      </c>
      <c r="G26" s="175">
        <f t="shared" si="1"/>
        <v>949</v>
      </c>
      <c r="H26" s="176">
        <f t="shared" si="1"/>
        <v>50</v>
      </c>
      <c r="I26" s="176">
        <f t="shared" si="1"/>
        <v>586441</v>
      </c>
      <c r="J26" s="83">
        <f>SUM(B26:I26)</f>
        <v>1073286</v>
      </c>
    </row>
  </sheetData>
  <sheetProtection/>
  <mergeCells count="2">
    <mergeCell ref="A5:A6"/>
    <mergeCell ref="A1:P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4" r:id="rId1"/>
  <headerFooter alignWithMargins="0">
    <oddHeader>&amp;R2/1)a sz. melléklete
...../2015. (......) Egyek Önk.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view="pageLayout" workbookViewId="0" topLeftCell="C3">
      <selection activeCell="H19" sqref="H19"/>
    </sheetView>
  </sheetViews>
  <sheetFormatPr defaultColWidth="9.00390625" defaultRowHeight="12.75"/>
  <cols>
    <col min="1" max="1" width="49.375" style="0" bestFit="1" customWidth="1"/>
    <col min="2" max="2" width="12.625" style="0" customWidth="1"/>
    <col min="3" max="3" width="14.25390625" style="0" customWidth="1"/>
    <col min="4" max="4" width="16.375" style="0" customWidth="1"/>
    <col min="5" max="6" width="16.125" style="0" customWidth="1"/>
    <col min="7" max="7" width="15.625" style="0" customWidth="1"/>
    <col min="8" max="9" width="17.375" style="0" customWidth="1"/>
    <col min="10" max="10" width="17.875" style="0" customWidth="1"/>
  </cols>
  <sheetData>
    <row r="1" spans="1:10" ht="15.75" customHeight="1">
      <c r="A1" s="837" t="s">
        <v>89</v>
      </c>
      <c r="B1" s="837"/>
      <c r="C1" s="837"/>
      <c r="D1" s="837"/>
      <c r="E1" s="837"/>
      <c r="F1" s="837"/>
      <c r="G1" s="837"/>
      <c r="H1" s="837"/>
      <c r="I1" s="837"/>
      <c r="J1" s="837"/>
    </row>
    <row r="2" spans="1:10" ht="12.75">
      <c r="A2" s="837"/>
      <c r="B2" s="837"/>
      <c r="C2" s="837"/>
      <c r="D2" s="837"/>
      <c r="E2" s="837"/>
      <c r="F2" s="837"/>
      <c r="G2" s="837"/>
      <c r="H2" s="837"/>
      <c r="I2" s="837"/>
      <c r="J2" s="837"/>
    </row>
    <row r="5" ht="13.5" thickBot="1"/>
    <row r="6" spans="1:10" ht="90.75" customHeight="1" thickBot="1">
      <c r="A6" s="838" t="s">
        <v>122</v>
      </c>
      <c r="B6" s="142" t="s">
        <v>99</v>
      </c>
      <c r="C6" s="142" t="s">
        <v>107</v>
      </c>
      <c r="D6" s="142" t="s">
        <v>120</v>
      </c>
      <c r="E6" s="142" t="s">
        <v>97</v>
      </c>
      <c r="F6" s="142" t="s">
        <v>121</v>
      </c>
      <c r="G6" s="142" t="s">
        <v>118</v>
      </c>
      <c r="H6" s="142" t="s">
        <v>109</v>
      </c>
      <c r="I6" s="142" t="s">
        <v>116</v>
      </c>
      <c r="J6" s="143" t="s">
        <v>14</v>
      </c>
    </row>
    <row r="7" spans="1:10" ht="25.5" customHeight="1" thickBot="1">
      <c r="A7" s="839"/>
      <c r="B7" s="171" t="s">
        <v>289</v>
      </c>
      <c r="C7" s="171" t="s">
        <v>289</v>
      </c>
      <c r="D7" s="171" t="s">
        <v>289</v>
      </c>
      <c r="E7" s="171" t="s">
        <v>289</v>
      </c>
      <c r="F7" s="171" t="s">
        <v>289</v>
      </c>
      <c r="G7" s="171" t="s">
        <v>289</v>
      </c>
      <c r="H7" s="171" t="s">
        <v>289</v>
      </c>
      <c r="I7" s="171" t="s">
        <v>289</v>
      </c>
      <c r="J7" s="171" t="s">
        <v>289</v>
      </c>
    </row>
    <row r="8" spans="1:10" ht="12.75">
      <c r="A8" s="326" t="s">
        <v>127</v>
      </c>
      <c r="B8" s="137"/>
      <c r="C8" s="137"/>
      <c r="D8" s="137"/>
      <c r="E8" s="137"/>
      <c r="F8" s="137"/>
      <c r="G8" s="137"/>
      <c r="H8" s="137"/>
      <c r="I8" s="209"/>
      <c r="J8" s="172">
        <f>SUM(B8:I8)</f>
        <v>0</v>
      </c>
    </row>
    <row r="9" spans="1:10" s="87" customFormat="1" ht="12.75">
      <c r="A9" s="141" t="s">
        <v>128</v>
      </c>
      <c r="B9" s="137">
        <v>2500</v>
      </c>
      <c r="C9" s="137"/>
      <c r="D9" s="137"/>
      <c r="E9" s="138"/>
      <c r="F9" s="137"/>
      <c r="G9" s="138"/>
      <c r="H9" s="138"/>
      <c r="I9" s="210"/>
      <c r="J9" s="172">
        <f>SUM(B9:I9)</f>
        <v>2500</v>
      </c>
    </row>
    <row r="10" spans="1:10" ht="13.5" thickBot="1">
      <c r="A10" s="325" t="s">
        <v>132</v>
      </c>
      <c r="B10" s="183"/>
      <c r="C10" s="183">
        <v>2160</v>
      </c>
      <c r="D10" s="182"/>
      <c r="E10" s="183">
        <v>17</v>
      </c>
      <c r="F10" s="212"/>
      <c r="G10" s="182"/>
      <c r="H10" s="262"/>
      <c r="I10" s="266"/>
      <c r="J10" s="263">
        <f>SUM(B10:I10)</f>
        <v>2177</v>
      </c>
    </row>
    <row r="11" spans="1:10" ht="13.5" thickBot="1">
      <c r="A11" s="174" t="s">
        <v>14</v>
      </c>
      <c r="B11" s="175">
        <f aca="true" t="shared" si="0" ref="B11:I11">SUM(B8:B10)</f>
        <v>2500</v>
      </c>
      <c r="C11" s="176">
        <f t="shared" si="0"/>
        <v>2160</v>
      </c>
      <c r="D11" s="175">
        <f t="shared" si="0"/>
        <v>0</v>
      </c>
      <c r="E11" s="176">
        <f t="shared" si="0"/>
        <v>17</v>
      </c>
      <c r="F11" s="176">
        <f t="shared" si="0"/>
        <v>0</v>
      </c>
      <c r="G11" s="175">
        <f t="shared" si="0"/>
        <v>0</v>
      </c>
      <c r="H11" s="176">
        <f t="shared" si="0"/>
        <v>0</v>
      </c>
      <c r="I11" s="264">
        <f t="shared" si="0"/>
        <v>0</v>
      </c>
      <c r="J11" s="83">
        <f>SUM(B11:I11)</f>
        <v>4677</v>
      </c>
    </row>
  </sheetData>
  <sheetProtection/>
  <mergeCells count="2">
    <mergeCell ref="A1:J2"/>
    <mergeCell ref="A6:A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4" r:id="rId1"/>
  <headerFooter alignWithMargins="0">
    <oddHeader>&amp;R2/1)b sz. melléklete
...../2015. (......) Egyek Önk.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view="pageLayout" workbookViewId="0" topLeftCell="C1">
      <selection activeCell="I26" sqref="I26"/>
    </sheetView>
  </sheetViews>
  <sheetFormatPr defaultColWidth="9.00390625" defaultRowHeight="12.75"/>
  <cols>
    <col min="1" max="1" width="49.25390625" style="0" customWidth="1"/>
    <col min="2" max="4" width="20.25390625" style="0" customWidth="1"/>
    <col min="5" max="5" width="12.25390625" style="0" customWidth="1"/>
    <col min="6" max="6" width="15.375" style="0" customWidth="1"/>
    <col min="7" max="7" width="14.00390625" style="0" customWidth="1"/>
    <col min="8" max="8" width="15.75390625" style="0" customWidth="1"/>
    <col min="9" max="9" width="14.875" style="0" customWidth="1"/>
    <col min="10" max="10" width="11.25390625" style="0" bestFit="1" customWidth="1"/>
  </cols>
  <sheetData>
    <row r="1" spans="1:5" ht="15.75" customHeight="1">
      <c r="A1" s="837" t="s">
        <v>283</v>
      </c>
      <c r="B1" s="837"/>
      <c r="C1" s="837"/>
      <c r="D1" s="837"/>
      <c r="E1" s="837"/>
    </row>
    <row r="2" spans="1:5" ht="15.75" customHeight="1">
      <c r="A2" s="837"/>
      <c r="B2" s="837"/>
      <c r="C2" s="837"/>
      <c r="D2" s="837"/>
      <c r="E2" s="837"/>
    </row>
    <row r="5" ht="13.5" thickBot="1"/>
    <row r="6" spans="1:10" ht="51.75" thickBot="1">
      <c r="A6" s="838" t="s">
        <v>122</v>
      </c>
      <c r="B6" s="142" t="s">
        <v>99</v>
      </c>
      <c r="C6" s="142" t="s">
        <v>107</v>
      </c>
      <c r="D6" s="142" t="s">
        <v>120</v>
      </c>
      <c r="E6" s="142" t="s">
        <v>97</v>
      </c>
      <c r="F6" s="142" t="s">
        <v>121</v>
      </c>
      <c r="G6" s="142" t="s">
        <v>118</v>
      </c>
      <c r="H6" s="142" t="s">
        <v>109</v>
      </c>
      <c r="I6" s="142" t="s">
        <v>116</v>
      </c>
      <c r="J6" s="143" t="s">
        <v>14</v>
      </c>
    </row>
    <row r="7" spans="1:10" ht="13.5" thickBot="1">
      <c r="A7" s="839"/>
      <c r="B7" s="171" t="s">
        <v>289</v>
      </c>
      <c r="C7" s="171" t="s">
        <v>289</v>
      </c>
      <c r="D7" s="171" t="s">
        <v>289</v>
      </c>
      <c r="E7" s="171" t="s">
        <v>289</v>
      </c>
      <c r="F7" s="171" t="s">
        <v>289</v>
      </c>
      <c r="G7" s="171" t="s">
        <v>289</v>
      </c>
      <c r="H7" s="171" t="s">
        <v>289</v>
      </c>
      <c r="I7" s="171" t="s">
        <v>289</v>
      </c>
      <c r="J7" s="171" t="s">
        <v>289</v>
      </c>
    </row>
    <row r="8" spans="1:10" ht="23.25" customHeight="1" thickBot="1">
      <c r="A8" s="327" t="s">
        <v>137</v>
      </c>
      <c r="B8" s="329"/>
      <c r="C8" s="329"/>
      <c r="D8" s="329"/>
      <c r="E8" s="329">
        <v>165</v>
      </c>
      <c r="F8" s="329"/>
      <c r="G8" s="329"/>
      <c r="H8" s="329"/>
      <c r="I8" s="329">
        <v>114136</v>
      </c>
      <c r="J8" s="83">
        <f>SUM(B8:I8)</f>
        <v>114301</v>
      </c>
    </row>
    <row r="9" spans="1:10" ht="23.25" customHeight="1" thickBot="1">
      <c r="A9" s="328" t="s">
        <v>138</v>
      </c>
      <c r="B9" s="137"/>
      <c r="C9" s="137"/>
      <c r="D9" s="137"/>
      <c r="E9" s="137"/>
      <c r="F9" s="137"/>
      <c r="G9" s="137"/>
      <c r="H9" s="137"/>
      <c r="I9" s="137">
        <v>8235</v>
      </c>
      <c r="J9" s="83">
        <f>SUM(B9:I9)</f>
        <v>8235</v>
      </c>
    </row>
    <row r="10" spans="1:10" ht="41.25" customHeight="1" thickBot="1">
      <c r="A10" s="328" t="s">
        <v>198</v>
      </c>
      <c r="B10" s="460">
        <v>6</v>
      </c>
      <c r="C10" s="460"/>
      <c r="D10" s="460"/>
      <c r="E10" s="460"/>
      <c r="F10" s="460"/>
      <c r="G10" s="460"/>
      <c r="H10" s="460"/>
      <c r="I10" s="460"/>
      <c r="J10" s="83">
        <f>SUM(B10:I10)</f>
        <v>6</v>
      </c>
    </row>
    <row r="11" spans="1:10" ht="13.5" thickBot="1">
      <c r="A11" s="174" t="s">
        <v>14</v>
      </c>
      <c r="B11" s="176">
        <f aca="true" t="shared" si="0" ref="B11:I11">SUM(B8:B10)</f>
        <v>6</v>
      </c>
      <c r="C11" s="176">
        <f t="shared" si="0"/>
        <v>0</v>
      </c>
      <c r="D11" s="176">
        <f t="shared" si="0"/>
        <v>0</v>
      </c>
      <c r="E11" s="176">
        <f t="shared" si="0"/>
        <v>165</v>
      </c>
      <c r="F11" s="176">
        <f t="shared" si="0"/>
        <v>0</v>
      </c>
      <c r="G11" s="176">
        <f t="shared" si="0"/>
        <v>0</v>
      </c>
      <c r="H11" s="176">
        <f t="shared" si="0"/>
        <v>0</v>
      </c>
      <c r="I11" s="176">
        <f t="shared" si="0"/>
        <v>122371</v>
      </c>
      <c r="J11" s="83">
        <f>SUM(B11:I11)</f>
        <v>122542</v>
      </c>
    </row>
  </sheetData>
  <sheetProtection/>
  <mergeCells count="2">
    <mergeCell ref="A6:A7"/>
    <mergeCell ref="A1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&amp;R2/2.sz. melléklete
...../2015. (......) Egyek Önk.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C1">
      <selection activeCell="H14" sqref="H14:I14"/>
    </sheetView>
  </sheetViews>
  <sheetFormatPr defaultColWidth="9.00390625" defaultRowHeight="12.75"/>
  <cols>
    <col min="1" max="1" width="44.00390625" style="0" customWidth="1"/>
    <col min="2" max="4" width="20.25390625" style="0" customWidth="1"/>
    <col min="5" max="5" width="12.25390625" style="0" customWidth="1"/>
    <col min="6" max="6" width="13.75390625" style="0" customWidth="1"/>
    <col min="7" max="7" width="15.00390625" style="0" customWidth="1"/>
    <col min="8" max="8" width="16.375" style="0" customWidth="1"/>
    <col min="9" max="9" width="15.00390625" style="0" customWidth="1"/>
    <col min="10" max="10" width="11.25390625" style="0" bestFit="1" customWidth="1"/>
  </cols>
  <sheetData>
    <row r="1" spans="1:5" ht="15.75" customHeight="1">
      <c r="A1" s="837" t="s">
        <v>284</v>
      </c>
      <c r="B1" s="837"/>
      <c r="C1" s="837"/>
      <c r="D1" s="837"/>
      <c r="E1" s="837"/>
    </row>
    <row r="2" spans="1:5" ht="15.75" customHeight="1">
      <c r="A2" s="837"/>
      <c r="B2" s="837"/>
      <c r="C2" s="837"/>
      <c r="D2" s="837"/>
      <c r="E2" s="837"/>
    </row>
    <row r="5" ht="13.5" thickBot="1"/>
    <row r="6" spans="1:10" ht="51.75" thickBot="1">
      <c r="A6" s="838" t="s">
        <v>122</v>
      </c>
      <c r="B6" s="142" t="s">
        <v>99</v>
      </c>
      <c r="C6" s="142" t="s">
        <v>107</v>
      </c>
      <c r="D6" s="142" t="s">
        <v>120</v>
      </c>
      <c r="E6" s="142" t="s">
        <v>97</v>
      </c>
      <c r="F6" s="142" t="s">
        <v>121</v>
      </c>
      <c r="G6" s="142" t="s">
        <v>118</v>
      </c>
      <c r="H6" s="142" t="s">
        <v>109</v>
      </c>
      <c r="I6" s="142" t="s">
        <v>116</v>
      </c>
      <c r="J6" s="143" t="s">
        <v>14</v>
      </c>
    </row>
    <row r="7" spans="1:10" ht="13.5" thickBot="1">
      <c r="A7" s="839"/>
      <c r="B7" s="171" t="s">
        <v>289</v>
      </c>
      <c r="C7" s="171" t="s">
        <v>289</v>
      </c>
      <c r="D7" s="171" t="s">
        <v>289</v>
      </c>
      <c r="E7" s="171" t="s">
        <v>289</v>
      </c>
      <c r="F7" s="171" t="s">
        <v>289</v>
      </c>
      <c r="G7" s="171" t="s">
        <v>289</v>
      </c>
      <c r="H7" s="171" t="s">
        <v>289</v>
      </c>
      <c r="I7" s="171" t="s">
        <v>289</v>
      </c>
      <c r="J7" s="171" t="s">
        <v>289</v>
      </c>
    </row>
    <row r="8" spans="1:10" ht="23.25" customHeight="1" thickBot="1">
      <c r="A8" s="327" t="s">
        <v>137</v>
      </c>
      <c r="B8" s="329"/>
      <c r="C8" s="329"/>
      <c r="D8" s="331"/>
      <c r="E8" s="329">
        <v>165</v>
      </c>
      <c r="F8" s="331"/>
      <c r="G8" s="329"/>
      <c r="H8" s="331"/>
      <c r="I8" s="329">
        <v>114136</v>
      </c>
      <c r="J8" s="83">
        <f>SUM(B8:I8)</f>
        <v>114301</v>
      </c>
    </row>
    <row r="9" spans="1:10" ht="23.25" customHeight="1" thickBot="1">
      <c r="A9" s="328" t="s">
        <v>138</v>
      </c>
      <c r="B9" s="137"/>
      <c r="C9" s="137"/>
      <c r="D9" s="332"/>
      <c r="E9" s="137"/>
      <c r="F9" s="332"/>
      <c r="G9" s="137"/>
      <c r="H9" s="332"/>
      <c r="I9" s="137">
        <v>8235</v>
      </c>
      <c r="J9" s="83">
        <f>SUM(B9:I9)</f>
        <v>8235</v>
      </c>
    </row>
    <row r="10" spans="1:10" ht="45" customHeight="1" thickBot="1">
      <c r="A10" s="328" t="s">
        <v>198</v>
      </c>
      <c r="B10" s="460">
        <v>6</v>
      </c>
      <c r="C10" s="460"/>
      <c r="D10" s="333"/>
      <c r="E10" s="460"/>
      <c r="F10" s="333"/>
      <c r="G10" s="460"/>
      <c r="H10" s="333"/>
      <c r="I10" s="460"/>
      <c r="J10" s="83">
        <f>SUM(B10:I10)</f>
        <v>6</v>
      </c>
    </row>
    <row r="11" spans="1:10" ht="13.5" thickBot="1">
      <c r="A11" s="174" t="s">
        <v>14</v>
      </c>
      <c r="B11" s="176">
        <f aca="true" t="shared" si="0" ref="B11:I11">SUM(B8:B10)</f>
        <v>6</v>
      </c>
      <c r="C11" s="176">
        <f t="shared" si="0"/>
        <v>0</v>
      </c>
      <c r="D11" s="176">
        <f t="shared" si="0"/>
        <v>0</v>
      </c>
      <c r="E11" s="176">
        <f t="shared" si="0"/>
        <v>165</v>
      </c>
      <c r="F11" s="176">
        <f t="shared" si="0"/>
        <v>0</v>
      </c>
      <c r="G11" s="176">
        <f t="shared" si="0"/>
        <v>0</v>
      </c>
      <c r="H11" s="176">
        <f t="shared" si="0"/>
        <v>0</v>
      </c>
      <c r="I11" s="176">
        <f t="shared" si="0"/>
        <v>122371</v>
      </c>
      <c r="J11" s="83">
        <f>SUM(B11:I11)</f>
        <v>122542</v>
      </c>
    </row>
  </sheetData>
  <sheetProtection/>
  <mergeCells count="2">
    <mergeCell ref="A1:E2"/>
    <mergeCell ref="A6:A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&amp;R2/2)a sz. melléklete
...../2015. (......) Egyek Önk.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view="pageLayout" workbookViewId="0" topLeftCell="D1">
      <selection activeCell="J17" sqref="J17"/>
    </sheetView>
  </sheetViews>
  <sheetFormatPr defaultColWidth="9.00390625" defaultRowHeight="12.75"/>
  <cols>
    <col min="1" max="1" width="59.375" style="0" customWidth="1"/>
    <col min="2" max="3" width="17.375" style="0" customWidth="1"/>
    <col min="4" max="4" width="19.75390625" style="0" customWidth="1"/>
    <col min="5" max="5" width="17.875" style="0" customWidth="1"/>
    <col min="6" max="6" width="14.625" style="0" customWidth="1"/>
    <col min="7" max="7" width="15.25390625" style="0" customWidth="1"/>
    <col min="8" max="8" width="15.375" style="0" customWidth="1"/>
    <col min="9" max="9" width="13.25390625" style="0" customWidth="1"/>
    <col min="10" max="10" width="17.625" style="0" customWidth="1"/>
  </cols>
  <sheetData>
    <row r="1" spans="1:5" ht="15.75" customHeight="1">
      <c r="A1" s="837" t="s">
        <v>285</v>
      </c>
      <c r="B1" s="837"/>
      <c r="C1" s="837"/>
      <c r="D1" s="837"/>
      <c r="E1" s="837"/>
    </row>
    <row r="2" spans="1:5" ht="12.75">
      <c r="A2" s="837"/>
      <c r="B2" s="837"/>
      <c r="C2" s="837"/>
      <c r="D2" s="837"/>
      <c r="E2" s="837"/>
    </row>
    <row r="5" ht="13.5" thickBot="1"/>
    <row r="6" spans="1:10" ht="51.75" thickBot="1">
      <c r="A6" s="838" t="s">
        <v>122</v>
      </c>
      <c r="B6" s="142" t="s">
        <v>99</v>
      </c>
      <c r="C6" s="142" t="s">
        <v>107</v>
      </c>
      <c r="D6" s="142" t="s">
        <v>120</v>
      </c>
      <c r="E6" s="142" t="s">
        <v>97</v>
      </c>
      <c r="F6" s="142" t="s">
        <v>121</v>
      </c>
      <c r="G6" s="142" t="s">
        <v>118</v>
      </c>
      <c r="H6" s="142" t="s">
        <v>109</v>
      </c>
      <c r="I6" s="142" t="s">
        <v>116</v>
      </c>
      <c r="J6" s="143" t="s">
        <v>14</v>
      </c>
    </row>
    <row r="7" spans="1:10" ht="13.5" thickBot="1">
      <c r="A7" s="839"/>
      <c r="B7" s="171" t="s">
        <v>289</v>
      </c>
      <c r="C7" s="171" t="s">
        <v>289</v>
      </c>
      <c r="D7" s="171" t="s">
        <v>289</v>
      </c>
      <c r="E7" s="171" t="s">
        <v>289</v>
      </c>
      <c r="F7" s="171" t="s">
        <v>289</v>
      </c>
      <c r="G7" s="171" t="s">
        <v>289</v>
      </c>
      <c r="H7" s="171" t="s">
        <v>289</v>
      </c>
      <c r="I7" s="171" t="s">
        <v>289</v>
      </c>
      <c r="J7" s="171" t="s">
        <v>289</v>
      </c>
    </row>
    <row r="8" spans="1:12" ht="13.5" thickBot="1">
      <c r="A8" s="146" t="s">
        <v>139</v>
      </c>
      <c r="B8" s="331"/>
      <c r="C8" s="329"/>
      <c r="D8" s="331"/>
      <c r="E8" s="360">
        <f>SUM(B8:D8)</f>
        <v>0</v>
      </c>
      <c r="F8" s="339"/>
      <c r="G8" s="337"/>
      <c r="H8" s="339"/>
      <c r="I8" s="563">
        <v>805</v>
      </c>
      <c r="J8" s="334">
        <f>SUM(B8:I8)</f>
        <v>805</v>
      </c>
      <c r="K8" s="1"/>
      <c r="L8" s="1"/>
    </row>
    <row r="9" spans="1:10" ht="13.5" thickBot="1">
      <c r="A9" s="70" t="s">
        <v>140</v>
      </c>
      <c r="B9" s="332"/>
      <c r="C9" s="137"/>
      <c r="D9" s="332"/>
      <c r="E9" s="361">
        <v>789</v>
      </c>
      <c r="F9" s="157"/>
      <c r="G9" s="139"/>
      <c r="H9" s="157"/>
      <c r="I9" s="564">
        <v>8992</v>
      </c>
      <c r="J9" s="334">
        <f>SUM(B9:I9)</f>
        <v>9781</v>
      </c>
    </row>
    <row r="10" spans="1:10" ht="13.5" thickBot="1">
      <c r="A10" s="70" t="s">
        <v>141</v>
      </c>
      <c r="B10" s="332"/>
      <c r="C10" s="137"/>
      <c r="D10" s="332"/>
      <c r="E10" s="362"/>
      <c r="F10" s="157"/>
      <c r="G10" s="139"/>
      <c r="H10" s="157"/>
      <c r="I10" s="564">
        <v>256</v>
      </c>
      <c r="J10" s="334">
        <f>SUM(B10:I10)</f>
        <v>256</v>
      </c>
    </row>
    <row r="11" spans="1:10" ht="13.5" thickBot="1">
      <c r="A11" s="72" t="s">
        <v>142</v>
      </c>
      <c r="B11" s="333"/>
      <c r="C11" s="330"/>
      <c r="D11" s="333"/>
      <c r="E11" s="363"/>
      <c r="F11" s="338"/>
      <c r="G11" s="140"/>
      <c r="H11" s="338"/>
      <c r="I11" s="565">
        <v>2601</v>
      </c>
      <c r="J11" s="334">
        <f>SUM(B11:I11)</f>
        <v>2601</v>
      </c>
    </row>
    <row r="12" spans="1:10" s="87" customFormat="1" ht="13.5" thickBot="1">
      <c r="A12" s="335" t="s">
        <v>76</v>
      </c>
      <c r="B12" s="86">
        <f>SUM(B8:B11)</f>
        <v>0</v>
      </c>
      <c r="C12" s="86">
        <f aca="true" t="shared" si="0" ref="C12:I12">SUM(C8:C11)</f>
        <v>0</v>
      </c>
      <c r="D12" s="86">
        <f t="shared" si="0"/>
        <v>0</v>
      </c>
      <c r="E12" s="86">
        <f t="shared" si="0"/>
        <v>789</v>
      </c>
      <c r="F12" s="86">
        <f t="shared" si="0"/>
        <v>0</v>
      </c>
      <c r="G12" s="86">
        <f t="shared" si="0"/>
        <v>0</v>
      </c>
      <c r="H12" s="86">
        <f t="shared" si="0"/>
        <v>0</v>
      </c>
      <c r="I12" s="86">
        <f t="shared" si="0"/>
        <v>12654</v>
      </c>
      <c r="J12" s="334">
        <f>SUM(B12:I12)</f>
        <v>13443</v>
      </c>
    </row>
  </sheetData>
  <sheetProtection/>
  <mergeCells count="2">
    <mergeCell ref="A1:E2"/>
    <mergeCell ref="A6:A7"/>
  </mergeCells>
  <printOptions/>
  <pageMargins left="0.75" right="0.75" top="1" bottom="1" header="0.5" footer="0.5"/>
  <pageSetup horizontalDpi="600" verticalDpi="600" orientation="landscape" paperSize="9" scale="63" r:id="rId1"/>
  <headerFooter alignWithMargins="0">
    <oddHeader>&amp;R2/3.sz. melléklete
...../2015. (......) Egyek Önk.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="60" workbookViewId="0" topLeftCell="A1">
      <selection activeCell="H5" sqref="H5"/>
    </sheetView>
  </sheetViews>
  <sheetFormatPr defaultColWidth="9.00390625" defaultRowHeight="12.75"/>
  <cols>
    <col min="5" max="5" width="30.375" style="0" customWidth="1"/>
    <col min="6" max="6" width="11.25390625" style="588" customWidth="1"/>
    <col min="7" max="7" width="14.375" style="0" customWidth="1"/>
    <col min="8" max="8" width="17.875" style="108" customWidth="1"/>
    <col min="9" max="9" width="12.75390625" style="0" customWidth="1"/>
    <col min="12" max="12" width="12.00390625" style="0" customWidth="1"/>
  </cols>
  <sheetData>
    <row r="1" spans="1:9" ht="13.5" customHeight="1" thickBot="1">
      <c r="A1" s="853" t="s">
        <v>553</v>
      </c>
      <c r="B1" s="853"/>
      <c r="C1" s="853"/>
      <c r="D1" s="853"/>
      <c r="E1" s="853"/>
      <c r="F1" s="854" t="s">
        <v>554</v>
      </c>
      <c r="G1" s="854"/>
      <c r="H1" s="854"/>
      <c r="I1" s="710"/>
    </row>
    <row r="2" spans="1:9" ht="13.5" thickBot="1">
      <c r="A2" s="853"/>
      <c r="B2" s="853"/>
      <c r="C2" s="853"/>
      <c r="D2" s="853"/>
      <c r="E2" s="853"/>
      <c r="F2" s="855" t="s">
        <v>555</v>
      </c>
      <c r="G2" s="856" t="s">
        <v>556</v>
      </c>
      <c r="H2" s="857"/>
      <c r="I2" s="711"/>
    </row>
    <row r="3" spans="1:9" ht="13.5" thickBot="1">
      <c r="A3" s="853"/>
      <c r="B3" s="853"/>
      <c r="C3" s="853"/>
      <c r="D3" s="853"/>
      <c r="E3" s="853"/>
      <c r="F3" s="855"/>
      <c r="G3" s="19" t="s">
        <v>557</v>
      </c>
      <c r="H3" s="712" t="s">
        <v>558</v>
      </c>
      <c r="I3" s="711"/>
    </row>
    <row r="4" spans="1:9" s="715" customFormat="1" ht="15">
      <c r="A4" s="858" t="s">
        <v>559</v>
      </c>
      <c r="B4" s="859"/>
      <c r="C4" s="859"/>
      <c r="D4" s="859"/>
      <c r="E4" s="859"/>
      <c r="F4" s="859"/>
      <c r="G4" s="860"/>
      <c r="H4" s="713">
        <f>H5+H15+H16+H17+H18</f>
        <v>199364850</v>
      </c>
      <c r="I4" s="714"/>
    </row>
    <row r="5" spans="1:9" ht="13.5" thickBot="1">
      <c r="A5" s="861" t="s">
        <v>560</v>
      </c>
      <c r="B5" s="862"/>
      <c r="C5" s="862"/>
      <c r="D5" s="862"/>
      <c r="E5" s="862"/>
      <c r="F5" s="862"/>
      <c r="G5" s="863"/>
      <c r="H5" s="716">
        <f>H7+H6+H12+H13+H14</f>
        <v>139142430</v>
      </c>
      <c r="I5" s="717"/>
    </row>
    <row r="6" spans="1:9" s="722" customFormat="1" ht="13.5" thickBot="1">
      <c r="A6" s="864" t="s">
        <v>561</v>
      </c>
      <c r="B6" s="865"/>
      <c r="C6" s="865"/>
      <c r="D6" s="865"/>
      <c r="E6" s="866"/>
      <c r="F6" s="718">
        <v>16.73</v>
      </c>
      <c r="G6" s="719">
        <v>4580000</v>
      </c>
      <c r="H6" s="720">
        <f>F6*G6</f>
        <v>76623400</v>
      </c>
      <c r="I6" s="721"/>
    </row>
    <row r="7" spans="1:9" s="85" customFormat="1" ht="13.5" thickBot="1">
      <c r="A7" s="867" t="s">
        <v>562</v>
      </c>
      <c r="B7" s="868"/>
      <c r="C7" s="868"/>
      <c r="D7" s="868"/>
      <c r="E7" s="869"/>
      <c r="F7" s="723"/>
      <c r="G7" s="724"/>
      <c r="H7" s="725">
        <f>SUM(H8:H11)</f>
        <v>29393828</v>
      </c>
      <c r="I7" s="726"/>
    </row>
    <row r="8" spans="1:9" ht="12.75">
      <c r="A8" s="870" t="s">
        <v>563</v>
      </c>
      <c r="B8" s="871"/>
      <c r="C8" s="871"/>
      <c r="D8" s="871"/>
      <c r="E8" s="871"/>
      <c r="F8" s="727"/>
      <c r="G8" s="728"/>
      <c r="H8" s="729">
        <v>8967608</v>
      </c>
      <c r="I8" s="730"/>
    </row>
    <row r="9" spans="1:9" ht="12.75">
      <c r="A9" s="842" t="s">
        <v>564</v>
      </c>
      <c r="B9" s="843"/>
      <c r="C9" s="843"/>
      <c r="D9" s="843"/>
      <c r="E9" s="843"/>
      <c r="F9" s="731"/>
      <c r="G9" s="732"/>
      <c r="H9" s="251">
        <v>12640000</v>
      </c>
      <c r="I9" s="730"/>
    </row>
    <row r="10" spans="1:9" ht="12.75">
      <c r="A10" s="842" t="s">
        <v>565</v>
      </c>
      <c r="B10" s="843"/>
      <c r="C10" s="843"/>
      <c r="D10" s="843"/>
      <c r="E10" s="843"/>
      <c r="F10" s="731"/>
      <c r="G10" s="732"/>
      <c r="H10" s="251">
        <v>100000</v>
      </c>
      <c r="I10" s="730"/>
    </row>
    <row r="11" spans="1:9" ht="13.5" thickBot="1">
      <c r="A11" s="842" t="s">
        <v>566</v>
      </c>
      <c r="B11" s="843"/>
      <c r="C11" s="843"/>
      <c r="D11" s="843"/>
      <c r="E11" s="843"/>
      <c r="F11" s="733"/>
      <c r="G11" s="734"/>
      <c r="H11" s="735">
        <v>7686220</v>
      </c>
      <c r="I11" s="730"/>
    </row>
    <row r="12" spans="1:9" s="87" customFormat="1" ht="14.25" thickBot="1">
      <c r="A12" s="847" t="s">
        <v>567</v>
      </c>
      <c r="B12" s="848"/>
      <c r="C12" s="848"/>
      <c r="D12" s="848"/>
      <c r="E12" s="849"/>
      <c r="F12" s="736"/>
      <c r="G12" s="737"/>
      <c r="H12" s="738">
        <v>14809500</v>
      </c>
      <c r="I12" s="739"/>
    </row>
    <row r="13" spans="1:9" s="87" customFormat="1" ht="14.25" thickBot="1">
      <c r="A13" s="847" t="s">
        <v>568</v>
      </c>
      <c r="B13" s="848"/>
      <c r="C13" s="848"/>
      <c r="D13" s="848"/>
      <c r="E13" s="849"/>
      <c r="F13" s="736"/>
      <c r="G13" s="737"/>
      <c r="H13" s="738">
        <v>18165702</v>
      </c>
      <c r="I13" s="739"/>
    </row>
    <row r="14" spans="1:9" s="87" customFormat="1" ht="14.25" thickBot="1">
      <c r="A14" s="847" t="s">
        <v>569</v>
      </c>
      <c r="B14" s="848"/>
      <c r="C14" s="848"/>
      <c r="D14" s="848"/>
      <c r="E14" s="849"/>
      <c r="F14" s="736"/>
      <c r="G14" s="737"/>
      <c r="H14" s="738">
        <v>150000</v>
      </c>
      <c r="I14" s="739"/>
    </row>
    <row r="15" spans="1:9" s="87" customFormat="1" ht="14.25" thickBot="1">
      <c r="A15" s="847" t="s">
        <v>570</v>
      </c>
      <c r="B15" s="848"/>
      <c r="C15" s="848"/>
      <c r="D15" s="848"/>
      <c r="E15" s="849"/>
      <c r="F15" s="736"/>
      <c r="G15" s="737"/>
      <c r="H15" s="738">
        <v>51191570</v>
      </c>
      <c r="I15" s="739"/>
    </row>
    <row r="16" spans="1:9" s="87" customFormat="1" ht="14.25" thickBot="1">
      <c r="A16" s="850" t="s">
        <v>571</v>
      </c>
      <c r="B16" s="851"/>
      <c r="C16" s="851"/>
      <c r="D16" s="851"/>
      <c r="E16" s="852"/>
      <c r="F16" s="736" t="s">
        <v>572</v>
      </c>
      <c r="G16" s="740">
        <v>2500000</v>
      </c>
      <c r="H16" s="741">
        <v>2500000</v>
      </c>
      <c r="I16" s="739"/>
    </row>
    <row r="17" spans="1:9" s="87" customFormat="1" ht="14.25" thickBot="1">
      <c r="A17" s="847" t="s">
        <v>573</v>
      </c>
      <c r="B17" s="848"/>
      <c r="C17" s="848"/>
      <c r="D17" s="848"/>
      <c r="E17" s="849"/>
      <c r="F17" s="736">
        <v>109</v>
      </c>
      <c r="G17" s="740">
        <v>2550</v>
      </c>
      <c r="H17" s="741">
        <f>F17*G17</f>
        <v>277950</v>
      </c>
      <c r="I17" s="739"/>
    </row>
    <row r="18" spans="1:9" ht="27" customHeight="1" thickBot="1">
      <c r="A18" s="844" t="s">
        <v>574</v>
      </c>
      <c r="B18" s="845"/>
      <c r="C18" s="845"/>
      <c r="D18" s="845"/>
      <c r="E18" s="846"/>
      <c r="F18" s="742"/>
      <c r="G18" s="743"/>
      <c r="H18" s="744">
        <v>6252900</v>
      </c>
      <c r="I18" s="730"/>
    </row>
    <row r="19" spans="1:9" ht="12.75">
      <c r="A19" s="745"/>
      <c r="B19" s="746"/>
      <c r="C19" s="747"/>
      <c r="D19" s="746"/>
      <c r="E19" s="746"/>
      <c r="F19" s="748"/>
      <c r="G19" s="730"/>
      <c r="H19" s="749"/>
      <c r="I19" s="730"/>
    </row>
    <row r="20" spans="1:9" ht="12.75">
      <c r="A20" s="745"/>
      <c r="B20" s="746"/>
      <c r="C20" s="747"/>
      <c r="D20" s="746"/>
      <c r="E20" s="746"/>
      <c r="F20" s="748"/>
      <c r="G20" s="730"/>
      <c r="H20" s="749"/>
      <c r="I20" s="730"/>
    </row>
    <row r="21" spans="1:9" ht="12.75">
      <c r="A21" s="745"/>
      <c r="B21" s="746"/>
      <c r="C21" s="747"/>
      <c r="D21" s="746"/>
      <c r="E21" s="746"/>
      <c r="F21" s="748"/>
      <c r="G21" s="730"/>
      <c r="H21" s="749"/>
      <c r="I21" s="730"/>
    </row>
    <row r="22" spans="1:9" ht="12.75">
      <c r="A22" s="745"/>
      <c r="B22" s="746"/>
      <c r="C22" s="747"/>
      <c r="D22" s="746"/>
      <c r="E22" s="746"/>
      <c r="F22" s="748"/>
      <c r="G22" s="730"/>
      <c r="H22" s="749"/>
      <c r="I22" s="730"/>
    </row>
    <row r="23" spans="1:9" ht="12.75">
      <c r="A23" s="745"/>
      <c r="B23" s="746"/>
      <c r="C23" s="747"/>
      <c r="D23" s="746"/>
      <c r="E23" s="746"/>
      <c r="F23" s="748"/>
      <c r="G23" s="730"/>
      <c r="H23" s="749"/>
      <c r="I23" s="730"/>
    </row>
    <row r="24" spans="1:9" ht="12.75">
      <c r="A24" s="745"/>
      <c r="B24" s="746"/>
      <c r="C24" s="747"/>
      <c r="D24" s="746"/>
      <c r="E24" s="746"/>
      <c r="F24" s="748"/>
      <c r="G24" s="730"/>
      <c r="H24" s="749"/>
      <c r="I24" s="730"/>
    </row>
    <row r="25" spans="1:9" ht="12.75">
      <c r="A25" s="745"/>
      <c r="B25" s="746"/>
      <c r="C25" s="747"/>
      <c r="D25" s="746"/>
      <c r="E25" s="746"/>
      <c r="F25" s="748"/>
      <c r="G25" s="730"/>
      <c r="H25" s="749"/>
      <c r="I25" s="730"/>
    </row>
    <row r="26" spans="1:9" ht="12.75">
      <c r="A26" s="745"/>
      <c r="B26" s="746"/>
      <c r="C26" s="746"/>
      <c r="D26" s="746"/>
      <c r="E26" s="746"/>
      <c r="F26" s="748"/>
      <c r="G26" s="730"/>
      <c r="H26" s="749"/>
      <c r="I26" s="730"/>
    </row>
    <row r="27" spans="1:9" ht="12.75">
      <c r="A27" s="745"/>
      <c r="B27" s="746"/>
      <c r="C27" s="746"/>
      <c r="D27" s="746"/>
      <c r="E27" s="746"/>
      <c r="F27" s="748"/>
      <c r="G27" s="730"/>
      <c r="H27" s="749"/>
      <c r="I27" s="730"/>
    </row>
    <row r="28" spans="1:9" ht="12.75">
      <c r="A28" s="745"/>
      <c r="B28" s="746"/>
      <c r="C28" s="746"/>
      <c r="D28" s="746"/>
      <c r="E28" s="746"/>
      <c r="F28" s="748"/>
      <c r="G28" s="730"/>
      <c r="H28" s="749"/>
      <c r="I28" s="730"/>
    </row>
    <row r="29" spans="1:9" ht="12.75">
      <c r="A29" s="745"/>
      <c r="B29" s="746"/>
      <c r="C29" s="746"/>
      <c r="D29" s="746"/>
      <c r="E29" s="746"/>
      <c r="F29" s="748"/>
      <c r="G29" s="730"/>
      <c r="H29" s="749"/>
      <c r="I29" s="730"/>
    </row>
    <row r="30" spans="1:9" ht="12.75">
      <c r="A30" s="745"/>
      <c r="B30" s="746"/>
      <c r="C30" s="746"/>
      <c r="D30" s="746"/>
      <c r="E30" s="746"/>
      <c r="F30" s="748"/>
      <c r="G30" s="730"/>
      <c r="H30" s="749"/>
      <c r="I30" s="730"/>
    </row>
    <row r="31" spans="1:9" ht="12.75">
      <c r="A31" s="750"/>
      <c r="B31" s="746"/>
      <c r="C31" s="746"/>
      <c r="D31" s="746"/>
      <c r="E31" s="746"/>
      <c r="F31" s="748"/>
      <c r="G31" s="730"/>
      <c r="H31" s="749"/>
      <c r="I31" s="730"/>
    </row>
    <row r="32" spans="1:9" ht="12.75">
      <c r="A32" s="750"/>
      <c r="B32" s="746"/>
      <c r="C32" s="746"/>
      <c r="D32" s="746"/>
      <c r="E32" s="746"/>
      <c r="F32" s="748"/>
      <c r="G32" s="730"/>
      <c r="H32" s="749"/>
      <c r="I32" s="730"/>
    </row>
    <row r="33" spans="1:9" ht="12.75">
      <c r="A33" s="745"/>
      <c r="B33" s="746"/>
      <c r="C33" s="746"/>
      <c r="D33" s="746"/>
      <c r="E33" s="746"/>
      <c r="F33" s="748"/>
      <c r="G33" s="730"/>
      <c r="H33" s="749"/>
      <c r="I33" s="730"/>
    </row>
    <row r="34" spans="1:9" ht="12.75">
      <c r="A34" s="745"/>
      <c r="B34" s="746"/>
      <c r="C34" s="746"/>
      <c r="D34" s="746"/>
      <c r="E34" s="746"/>
      <c r="F34" s="748"/>
      <c r="G34" s="730"/>
      <c r="H34" s="749"/>
      <c r="I34" s="730"/>
    </row>
    <row r="35" spans="1:9" ht="12.75">
      <c r="A35" s="745"/>
      <c r="B35" s="746"/>
      <c r="C35" s="746"/>
      <c r="D35" s="746"/>
      <c r="E35" s="746"/>
      <c r="F35" s="748"/>
      <c r="G35" s="730"/>
      <c r="H35" s="749"/>
      <c r="I35" s="730"/>
    </row>
    <row r="36" spans="1:9" ht="12.75">
      <c r="A36" s="745"/>
      <c r="B36" s="746"/>
      <c r="C36" s="746"/>
      <c r="D36" s="746"/>
      <c r="E36" s="746"/>
      <c r="F36" s="748"/>
      <c r="G36" s="730"/>
      <c r="H36" s="749"/>
      <c r="I36" s="730"/>
    </row>
    <row r="37" spans="1:9" ht="12.75">
      <c r="A37" s="745"/>
      <c r="B37" s="746"/>
      <c r="C37" s="746"/>
      <c r="D37" s="746"/>
      <c r="E37" s="746"/>
      <c r="F37" s="748"/>
      <c r="G37" s="730"/>
      <c r="H37" s="749"/>
      <c r="I37" s="730"/>
    </row>
    <row r="38" spans="1:9" ht="12.75">
      <c r="A38" s="745"/>
      <c r="B38" s="746"/>
      <c r="C38" s="746"/>
      <c r="D38" s="746"/>
      <c r="E38" s="746"/>
      <c r="F38" s="748"/>
      <c r="G38" s="730"/>
      <c r="H38" s="749"/>
      <c r="I38" s="730"/>
    </row>
    <row r="39" spans="1:9" ht="12.75">
      <c r="A39" s="745"/>
      <c r="B39" s="746"/>
      <c r="C39" s="746"/>
      <c r="D39" s="746"/>
      <c r="E39" s="746"/>
      <c r="F39" s="748"/>
      <c r="G39" s="730"/>
      <c r="H39" s="749"/>
      <c r="I39" s="730"/>
    </row>
    <row r="40" spans="1:9" ht="12.75">
      <c r="A40" s="751"/>
      <c r="B40" s="752"/>
      <c r="C40" s="752"/>
      <c r="D40" s="752"/>
      <c r="E40" s="752"/>
      <c r="F40" s="753"/>
      <c r="G40" s="717"/>
      <c r="H40" s="754"/>
      <c r="I40" s="717"/>
    </row>
    <row r="41" spans="1:9" ht="12.75">
      <c r="A41" s="745"/>
      <c r="B41" s="746"/>
      <c r="C41" s="746"/>
      <c r="D41" s="746"/>
      <c r="E41" s="746"/>
      <c r="F41" s="748"/>
      <c r="G41" s="730"/>
      <c r="H41" s="749"/>
      <c r="I41" s="730"/>
    </row>
    <row r="42" spans="1:9" ht="12.75">
      <c r="A42" s="745"/>
      <c r="B42" s="746"/>
      <c r="C42" s="746"/>
      <c r="D42" s="746"/>
      <c r="E42" s="746"/>
      <c r="F42" s="748"/>
      <c r="G42" s="730"/>
      <c r="H42" s="749"/>
      <c r="I42" s="730"/>
    </row>
    <row r="43" spans="1:9" ht="12.75">
      <c r="A43" s="745"/>
      <c r="B43" s="746"/>
      <c r="C43" s="746"/>
      <c r="D43" s="746"/>
      <c r="E43" s="746"/>
      <c r="F43" s="748"/>
      <c r="G43" s="730"/>
      <c r="H43" s="749"/>
      <c r="I43" s="730"/>
    </row>
    <row r="44" spans="1:9" ht="12.75">
      <c r="A44" s="745"/>
      <c r="B44" s="746"/>
      <c r="C44" s="746"/>
      <c r="D44" s="746"/>
      <c r="E44" s="746"/>
      <c r="F44" s="748"/>
      <c r="G44" s="730"/>
      <c r="H44" s="749"/>
      <c r="I44" s="730"/>
    </row>
    <row r="45" spans="1:9" ht="12.75">
      <c r="A45" s="745"/>
      <c r="B45" s="746"/>
      <c r="C45" s="746"/>
      <c r="D45" s="746"/>
      <c r="E45" s="746"/>
      <c r="F45" s="748"/>
      <c r="G45" s="730"/>
      <c r="H45" s="749"/>
      <c r="I45" s="730"/>
    </row>
    <row r="46" spans="1:9" ht="12.75">
      <c r="A46" s="745"/>
      <c r="B46" s="752"/>
      <c r="C46" s="752"/>
      <c r="D46" s="752"/>
      <c r="E46" s="752"/>
      <c r="F46" s="753"/>
      <c r="G46" s="717"/>
      <c r="H46" s="754"/>
      <c r="I46" s="717"/>
    </row>
    <row r="47" spans="1:9" ht="12.75">
      <c r="A47" s="745"/>
      <c r="B47" s="752"/>
      <c r="C47" s="752"/>
      <c r="D47" s="752"/>
      <c r="E47" s="752"/>
      <c r="F47" s="753"/>
      <c r="G47" s="717"/>
      <c r="H47" s="749"/>
      <c r="I47" s="717"/>
    </row>
    <row r="48" spans="1:9" ht="12.75">
      <c r="A48" s="745"/>
      <c r="B48" s="746"/>
      <c r="C48" s="746"/>
      <c r="D48" s="746"/>
      <c r="E48" s="746"/>
      <c r="F48" s="748"/>
      <c r="G48" s="730"/>
      <c r="H48" s="749"/>
      <c r="I48" s="730"/>
    </row>
    <row r="49" spans="1:9" ht="12.75">
      <c r="A49" s="745"/>
      <c r="B49" s="746"/>
      <c r="C49" s="746"/>
      <c r="D49" s="746"/>
      <c r="E49" s="746"/>
      <c r="F49" s="748"/>
      <c r="G49" s="730"/>
      <c r="H49" s="749"/>
      <c r="I49" s="730"/>
    </row>
    <row r="50" spans="1:9" ht="12.75">
      <c r="A50" s="745"/>
      <c r="B50" s="752"/>
      <c r="C50" s="752"/>
      <c r="D50" s="752"/>
      <c r="E50" s="752"/>
      <c r="F50" s="753"/>
      <c r="G50" s="717"/>
      <c r="H50" s="749"/>
      <c r="I50" s="717"/>
    </row>
    <row r="51" spans="1:9" ht="12.75">
      <c r="A51" s="745"/>
      <c r="B51" s="752"/>
      <c r="C51" s="746"/>
      <c r="D51" s="746"/>
      <c r="E51" s="746"/>
      <c r="F51" s="748"/>
      <c r="G51" s="730"/>
      <c r="H51" s="749"/>
      <c r="I51" s="730"/>
    </row>
    <row r="52" spans="1:9" ht="12.75">
      <c r="A52" s="745"/>
      <c r="B52" s="752"/>
      <c r="C52" s="752"/>
      <c r="D52" s="752"/>
      <c r="E52" s="752"/>
      <c r="F52" s="753"/>
      <c r="G52" s="717"/>
      <c r="H52" s="754"/>
      <c r="I52" s="717"/>
    </row>
    <row r="53" spans="1:9" ht="12.75">
      <c r="A53" s="755"/>
      <c r="B53" s="746"/>
      <c r="C53" s="746"/>
      <c r="D53" s="746"/>
      <c r="E53" s="746"/>
      <c r="F53" s="748"/>
      <c r="G53" s="730"/>
      <c r="H53" s="749"/>
      <c r="I53" s="730"/>
    </row>
    <row r="54" spans="1:9" ht="12.75">
      <c r="A54" s="755"/>
      <c r="B54" s="746"/>
      <c r="C54" s="746"/>
      <c r="D54" s="746"/>
      <c r="E54" s="746"/>
      <c r="F54" s="748"/>
      <c r="G54" s="730"/>
      <c r="H54" s="749"/>
      <c r="I54" s="730"/>
    </row>
    <row r="55" spans="1:9" ht="12.75">
      <c r="A55" s="755"/>
      <c r="B55" s="746"/>
      <c r="C55" s="746"/>
      <c r="D55" s="746"/>
      <c r="E55" s="746"/>
      <c r="F55" s="748"/>
      <c r="G55" s="730"/>
      <c r="H55" s="749"/>
      <c r="I55" s="730"/>
    </row>
    <row r="56" spans="1:9" ht="12.75">
      <c r="A56" s="755"/>
      <c r="B56" s="746"/>
      <c r="C56" s="746"/>
      <c r="D56" s="746"/>
      <c r="E56" s="746"/>
      <c r="F56" s="748"/>
      <c r="G56" s="730"/>
      <c r="H56" s="749"/>
      <c r="I56" s="730"/>
    </row>
    <row r="57" spans="1:9" ht="12.75">
      <c r="A57" s="756"/>
      <c r="B57" s="752"/>
      <c r="C57" s="752"/>
      <c r="D57" s="752"/>
      <c r="E57" s="752"/>
      <c r="F57" s="753"/>
      <c r="G57" s="717"/>
      <c r="H57" s="754"/>
      <c r="I57" s="717"/>
    </row>
    <row r="58" spans="1:9" ht="12.75">
      <c r="A58" s="755"/>
      <c r="B58" s="746"/>
      <c r="C58" s="746"/>
      <c r="D58" s="746"/>
      <c r="E58" s="746"/>
      <c r="F58" s="748"/>
      <c r="G58" s="730"/>
      <c r="H58" s="749"/>
      <c r="I58" s="730"/>
    </row>
    <row r="59" spans="1:9" ht="12.75">
      <c r="A59" s="755"/>
      <c r="B59" s="746"/>
      <c r="C59" s="746"/>
      <c r="D59" s="746"/>
      <c r="E59" s="746"/>
      <c r="F59" s="748"/>
      <c r="G59" s="730"/>
      <c r="H59" s="749"/>
      <c r="I59" s="730"/>
    </row>
    <row r="60" spans="1:9" ht="12.75">
      <c r="A60" s="756"/>
      <c r="B60" s="752"/>
      <c r="C60" s="752"/>
      <c r="D60" s="752"/>
      <c r="E60" s="752"/>
      <c r="F60" s="753"/>
      <c r="G60" s="717"/>
      <c r="H60" s="754"/>
      <c r="I60" s="717"/>
    </row>
    <row r="61" spans="1:9" ht="12.75">
      <c r="A61" s="755"/>
      <c r="B61" s="746"/>
      <c r="C61" s="746"/>
      <c r="D61" s="746"/>
      <c r="E61" s="746"/>
      <c r="F61" s="748"/>
      <c r="G61" s="730"/>
      <c r="H61" s="749"/>
      <c r="I61" s="730"/>
    </row>
    <row r="62" spans="1:9" ht="12.75">
      <c r="A62" s="755"/>
      <c r="B62" s="746"/>
      <c r="C62" s="746"/>
      <c r="D62" s="746"/>
      <c r="E62" s="746"/>
      <c r="F62" s="748"/>
      <c r="G62" s="730"/>
      <c r="H62" s="749"/>
      <c r="I62" s="730"/>
    </row>
    <row r="63" spans="1:9" ht="12.75">
      <c r="A63" s="752"/>
      <c r="B63" s="1"/>
      <c r="C63" s="752"/>
      <c r="D63" s="752"/>
      <c r="E63" s="752"/>
      <c r="F63" s="753"/>
      <c r="G63" s="717"/>
      <c r="H63" s="754"/>
      <c r="I63" s="717"/>
    </row>
    <row r="64" spans="1:9" ht="12.75">
      <c r="A64" s="745"/>
      <c r="B64" s="1"/>
      <c r="C64" s="1"/>
      <c r="D64" s="1"/>
      <c r="E64" s="1"/>
      <c r="F64" s="757"/>
      <c r="G64" s="758"/>
      <c r="H64" s="759"/>
      <c r="I64" s="758"/>
    </row>
  </sheetData>
  <sheetProtection/>
  <mergeCells count="19">
    <mergeCell ref="A8:E8"/>
    <mergeCell ref="A4:G4"/>
    <mergeCell ref="A5:G5"/>
    <mergeCell ref="A6:E6"/>
    <mergeCell ref="A7:E7"/>
    <mergeCell ref="A1:E3"/>
    <mergeCell ref="F1:H1"/>
    <mergeCell ref="F2:F3"/>
    <mergeCell ref="G2:H2"/>
    <mergeCell ref="A9:E9"/>
    <mergeCell ref="A18:E18"/>
    <mergeCell ref="A12:E12"/>
    <mergeCell ref="A13:E13"/>
    <mergeCell ref="A14:E14"/>
    <mergeCell ref="A15:E15"/>
    <mergeCell ref="A16:E16"/>
    <mergeCell ref="A17:E17"/>
    <mergeCell ref="A10:E10"/>
    <mergeCell ref="A11:E11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scale="77" r:id="rId1"/>
  <headerFooter alignWithMargins="0">
    <oddHeader>&amp;C&amp;"Arial CE,Félkövér"Feladatalapú támogatások a 2015. évre&amp;"Arial CE,Normál"
&amp;R2/4 sz. melléklet
...../2015(....) Egyek.Önk.
</oddHeader>
  </headerFooter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="60" workbookViewId="0" topLeftCell="D1">
      <selection activeCell="G19" sqref="G19"/>
    </sheetView>
  </sheetViews>
  <sheetFormatPr defaultColWidth="9.00390625" defaultRowHeight="12.75"/>
  <cols>
    <col min="1" max="1" width="58.625" style="0" customWidth="1"/>
    <col min="2" max="3" width="17.375" style="0" customWidth="1"/>
    <col min="4" max="4" width="19.75390625" style="0" customWidth="1"/>
    <col min="5" max="5" width="14.75390625" style="0" customWidth="1"/>
    <col min="6" max="6" width="13.125" style="0" customWidth="1"/>
    <col min="7" max="7" width="14.25390625" style="0" customWidth="1"/>
    <col min="8" max="8" width="16.75390625" style="0" customWidth="1"/>
    <col min="9" max="9" width="12.75390625" style="0" customWidth="1"/>
    <col min="10" max="10" width="10.375" style="0" customWidth="1"/>
  </cols>
  <sheetData>
    <row r="1" spans="1:5" ht="15.75" customHeight="1">
      <c r="A1" s="837" t="s">
        <v>286</v>
      </c>
      <c r="B1" s="837"/>
      <c r="C1" s="837"/>
      <c r="D1" s="837"/>
      <c r="E1" s="837"/>
    </row>
    <row r="2" spans="1:5" ht="12.75">
      <c r="A2" s="837"/>
      <c r="B2" s="837"/>
      <c r="C2" s="837"/>
      <c r="D2" s="837"/>
      <c r="E2" s="837"/>
    </row>
    <row r="5" ht="13.5" thickBot="1"/>
    <row r="6" spans="1:10" ht="51.75" thickBot="1">
      <c r="A6" s="872" t="s">
        <v>122</v>
      </c>
      <c r="B6" s="142" t="s">
        <v>99</v>
      </c>
      <c r="C6" s="142" t="s">
        <v>107</v>
      </c>
      <c r="D6" s="142" t="s">
        <v>120</v>
      </c>
      <c r="E6" s="142" t="s">
        <v>97</v>
      </c>
      <c r="F6" s="142" t="s">
        <v>121</v>
      </c>
      <c r="G6" s="142" t="s">
        <v>118</v>
      </c>
      <c r="H6" s="142" t="s">
        <v>109</v>
      </c>
      <c r="I6" s="142" t="s">
        <v>116</v>
      </c>
      <c r="J6" s="143" t="s">
        <v>14</v>
      </c>
    </row>
    <row r="7" spans="1:10" ht="13.5" thickBot="1">
      <c r="A7" s="873"/>
      <c r="B7" s="171" t="s">
        <v>289</v>
      </c>
      <c r="C7" s="171" t="s">
        <v>289</v>
      </c>
      <c r="D7" s="171" t="s">
        <v>289</v>
      </c>
      <c r="E7" s="171" t="s">
        <v>289</v>
      </c>
      <c r="F7" s="171" t="s">
        <v>289</v>
      </c>
      <c r="G7" s="171" t="s">
        <v>289</v>
      </c>
      <c r="H7" s="171" t="s">
        <v>289</v>
      </c>
      <c r="I7" s="171" t="s">
        <v>289</v>
      </c>
      <c r="J7" s="171" t="s">
        <v>289</v>
      </c>
    </row>
    <row r="8" spans="1:10" ht="13.5" thickBot="1">
      <c r="A8" s="146" t="s">
        <v>139</v>
      </c>
      <c r="B8" s="340"/>
      <c r="C8" s="341"/>
      <c r="D8" s="342"/>
      <c r="E8" s="343"/>
      <c r="F8" s="344"/>
      <c r="G8" s="345"/>
      <c r="H8" s="344"/>
      <c r="I8" s="345">
        <v>805</v>
      </c>
      <c r="J8" s="346">
        <f>SUM(B8:I8)</f>
        <v>805</v>
      </c>
    </row>
    <row r="9" spans="1:10" ht="13.5" thickBot="1">
      <c r="A9" s="70" t="s">
        <v>140</v>
      </c>
      <c r="B9" s="347"/>
      <c r="C9" s="348"/>
      <c r="D9" s="348"/>
      <c r="E9" s="349">
        <v>789</v>
      </c>
      <c r="F9" s="350"/>
      <c r="G9" s="351"/>
      <c r="H9" s="350"/>
      <c r="I9" s="351">
        <v>8992</v>
      </c>
      <c r="J9" s="346">
        <f>SUM(B9:I9)</f>
        <v>9781</v>
      </c>
    </row>
    <row r="10" spans="1:10" ht="13.5" thickBot="1">
      <c r="A10" s="72" t="s">
        <v>141</v>
      </c>
      <c r="B10" s="347"/>
      <c r="C10" s="348"/>
      <c r="D10" s="348"/>
      <c r="E10" s="352"/>
      <c r="F10" s="350"/>
      <c r="G10" s="351"/>
      <c r="H10" s="350"/>
      <c r="I10" s="574">
        <v>256</v>
      </c>
      <c r="J10" s="346">
        <f>SUM(B10:I10)</f>
        <v>256</v>
      </c>
    </row>
    <row r="11" spans="1:10" ht="13.5" thickBot="1">
      <c r="A11" s="336" t="s">
        <v>142</v>
      </c>
      <c r="B11" s="353"/>
      <c r="C11" s="354"/>
      <c r="D11" s="354"/>
      <c r="E11" s="355"/>
      <c r="F11" s="356"/>
      <c r="G11" s="357"/>
      <c r="H11" s="356"/>
      <c r="I11" s="357">
        <v>2601</v>
      </c>
      <c r="J11" s="346">
        <f>SUM(B11:I11)</f>
        <v>2601</v>
      </c>
    </row>
    <row r="12" spans="1:10" s="87" customFormat="1" ht="13.5" thickBot="1">
      <c r="A12" s="335" t="s">
        <v>76</v>
      </c>
      <c r="B12" s="358">
        <f>SUM(B8:B11)</f>
        <v>0</v>
      </c>
      <c r="C12" s="358">
        <f aca="true" t="shared" si="0" ref="C12:I12">SUM(C8:C11)</f>
        <v>0</v>
      </c>
      <c r="D12" s="358">
        <f t="shared" si="0"/>
        <v>0</v>
      </c>
      <c r="E12" s="461">
        <f t="shared" si="0"/>
        <v>789</v>
      </c>
      <c r="F12" s="358">
        <f t="shared" si="0"/>
        <v>0</v>
      </c>
      <c r="G12" s="358">
        <f t="shared" si="0"/>
        <v>0</v>
      </c>
      <c r="H12" s="359">
        <f t="shared" si="0"/>
        <v>0</v>
      </c>
      <c r="I12" s="358">
        <f t="shared" si="0"/>
        <v>12654</v>
      </c>
      <c r="J12" s="346">
        <f>SUM(B12:I12)</f>
        <v>13443</v>
      </c>
    </row>
  </sheetData>
  <sheetProtection/>
  <mergeCells count="2">
    <mergeCell ref="A1:E2"/>
    <mergeCell ref="A6:A7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8" r:id="rId1"/>
  <headerFooter alignWithMargins="0">
    <oddHeader>&amp;R2/3)a sz. melléklete
...../2015. (......) Egyek Önk.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kincstár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 Zsuzsanna</dc:creator>
  <cp:keywords/>
  <dc:description/>
  <cp:lastModifiedBy>Titkarsag_</cp:lastModifiedBy>
  <cp:lastPrinted>2015-07-29T07:42:54Z</cp:lastPrinted>
  <dcterms:created xsi:type="dcterms:W3CDTF">1999-11-19T07:39:00Z</dcterms:created>
  <dcterms:modified xsi:type="dcterms:W3CDTF">2015-07-29T07:42:55Z</dcterms:modified>
  <cp:category/>
  <cp:version/>
  <cp:contentType/>
  <cp:contentStatus/>
</cp:coreProperties>
</file>